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olv\Desktop\"/>
    </mc:Choice>
  </mc:AlternateContent>
  <xr:revisionPtr revIDLastSave="0" documentId="13_ncr:1_{96A469A7-C7B3-4C36-8AA7-8BBF3185A8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TStatement" sheetId="19" r:id="rId1"/>
  </sheets>
  <definedNames>
    <definedName name="_xlnm.Print_Area" localSheetId="0">ITStatement!$A$1:$G$51</definedName>
  </definedNames>
  <calcPr calcId="191029"/>
</workbook>
</file>

<file path=xl/calcChain.xml><?xml version="1.0" encoding="utf-8"?>
<calcChain xmlns="http://schemas.openxmlformats.org/spreadsheetml/2006/main">
  <c r="G10" i="19" l="1"/>
  <c r="E36" i="19" s="1"/>
  <c r="G27" i="19" l="1"/>
  <c r="E33" i="19" s="1"/>
  <c r="G15" i="19"/>
  <c r="E34" i="19" l="1"/>
  <c r="E35" i="19" s="1"/>
  <c r="E38" i="19" l="1"/>
  <c r="E39" i="19" s="1"/>
  <c r="C7" i="19"/>
  <c r="F7" i="19"/>
  <c r="E40" i="19" l="1"/>
  <c r="E42" i="19" s="1"/>
  <c r="E44" i="19" s="1"/>
  <c r="E45" i="19" s="1"/>
</calcChain>
</file>

<file path=xl/sharedStrings.xml><?xml version="1.0" encoding="utf-8"?>
<sst xmlns="http://schemas.openxmlformats.org/spreadsheetml/2006/main" count="94" uniqueCount="59">
  <si>
    <t>Date:</t>
  </si>
  <si>
    <t>Rs.</t>
  </si>
  <si>
    <t>Signature:</t>
  </si>
  <si>
    <t>Income from salaries</t>
  </si>
  <si>
    <t>Deductions</t>
  </si>
  <si>
    <t>Less HRA (u/s 10/13A &amp; Rule 2A)</t>
  </si>
  <si>
    <t>Relief under section 89</t>
  </si>
  <si>
    <t>Name</t>
  </si>
  <si>
    <t>Designation</t>
  </si>
  <si>
    <t>PAN No.</t>
  </si>
  <si>
    <t>Total Deduction (8 i+ii+iii+iv+v+vi)</t>
  </si>
  <si>
    <t>a) G.P.F</t>
  </si>
  <si>
    <t>b) S.L.I</t>
  </si>
  <si>
    <t>c) G.I.S</t>
  </si>
  <si>
    <t xml:space="preserve">Net taxable income (7 - 9)                                            </t>
  </si>
  <si>
    <t>d) L.I.C.</t>
  </si>
  <si>
    <t>Ernakulam</t>
  </si>
  <si>
    <t>Balance Tax payable</t>
  </si>
  <si>
    <t>e) G.P.A.I.</t>
  </si>
  <si>
    <t>PEN No.</t>
  </si>
  <si>
    <t>Professional tax (u/s 16)</t>
  </si>
  <si>
    <t>(i)  U/s 80 C (Maximum - Rs.1,50,000/-)</t>
  </si>
  <si>
    <t>Total</t>
  </si>
  <si>
    <t>f) Principal repayment of Home Loan</t>
  </si>
  <si>
    <t>g) Tution fees of children</t>
  </si>
  <si>
    <t>ii) U/s 80 CCD(1b) (N.P.S.) Maximum - Rs.50,000/-</t>
  </si>
  <si>
    <t>h) N.P.S.(U/s 80CCD) Maximum:10% of the salary</t>
  </si>
  <si>
    <t>iv) U/s 80 DD - Deduction in respect of medical expenditure and rehabilitation of dependent suffering from permanent disability subject to a maximum of Rs.75,000/- and for severe disability Rs.125,000/-</t>
  </si>
  <si>
    <t>Name:</t>
  </si>
  <si>
    <t>v) U/s 80 U- Deductions in respect of a person with disability</t>
  </si>
  <si>
    <r>
      <t xml:space="preserve">Net Annual Income  </t>
    </r>
    <r>
      <rPr>
        <b/>
        <sz val="11"/>
        <color indexed="8"/>
        <rFont val="Arial"/>
        <family val="2"/>
      </rPr>
      <t>3 - (4+5+6)</t>
    </r>
  </si>
  <si>
    <t xml:space="preserve">i) </t>
  </si>
  <si>
    <t>Standard Deduction</t>
  </si>
  <si>
    <t>iii) U/s 80 D- Health insurance premiumsubject to a maximum of Rs.25,000/-  (Rs.50,000/- for parents)</t>
  </si>
  <si>
    <t>Education cess (4% of tax payable)</t>
  </si>
  <si>
    <t>vi) 80 G (Chief Minister's Distress Relief Fund)</t>
  </si>
  <si>
    <r>
      <t>Gross Annual Income (</t>
    </r>
    <r>
      <rPr>
        <b/>
        <sz val="11"/>
        <color indexed="8"/>
        <rFont val="Arial"/>
        <family val="2"/>
      </rPr>
      <t>1-2)</t>
    </r>
  </si>
  <si>
    <t>Interest on HBA (u/s 24-b) [Maximum: 2 Lakhs]</t>
  </si>
  <si>
    <t>Tax payable (Old Scheme)</t>
  </si>
  <si>
    <t>11A</t>
  </si>
  <si>
    <t>11B</t>
  </si>
  <si>
    <t>Tax Payable (New Scheme)</t>
  </si>
  <si>
    <t>Scheme</t>
  </si>
  <si>
    <t>Benefit</t>
  </si>
  <si>
    <t>Total Tax Payable (12+13)</t>
  </si>
  <si>
    <t>Net tax payable(14-15)</t>
  </si>
  <si>
    <t>Balance to be paid, if any (16-17)</t>
  </si>
  <si>
    <t>Entertainment Allowance (u/s 16(ii))</t>
  </si>
  <si>
    <t>5a</t>
  </si>
  <si>
    <t>5b</t>
  </si>
  <si>
    <t>11C</t>
  </si>
  <si>
    <t>Scheme selected for Tax Computation</t>
  </si>
  <si>
    <t>Old Scheme</t>
  </si>
  <si>
    <t>New Scheme</t>
  </si>
  <si>
    <t>Income Tax to be deducted per month</t>
  </si>
  <si>
    <t>Tax already paid</t>
  </si>
  <si>
    <t>Income Tax to be deducted per month (Tax payable/12)</t>
  </si>
  <si>
    <t>ANTICIPATORY INCOME TAX STATEMENT FOR THE FINANCIAL YEAR 2023-2024</t>
  </si>
  <si>
    <t>(Assessment Year 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</si>
</sst>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rgb="FF002060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rgb="FF642F04"/>
      <name val="Arial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3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42F04"/>
      <color rgb="FF30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Normal="100" zoomScaleSheetLayoutView="100" workbookViewId="0">
      <selection activeCell="E37" sqref="E37:G37"/>
    </sheetView>
  </sheetViews>
  <sheetFormatPr defaultColWidth="9.1796875" defaultRowHeight="14" x14ac:dyDescent="0.3"/>
  <cols>
    <col min="1" max="1" width="6" style="1" customWidth="1"/>
    <col min="2" max="2" width="5.7265625" style="1" customWidth="1"/>
    <col min="3" max="3" width="43.81640625" style="1" customWidth="1"/>
    <col min="4" max="4" width="4.26953125" style="1" customWidth="1"/>
    <col min="5" max="5" width="7" style="1" customWidth="1"/>
    <col min="6" max="6" width="2.81640625" style="1" customWidth="1"/>
    <col min="7" max="7" width="14.453125" style="1" customWidth="1"/>
    <col min="8" max="16384" width="9.1796875" style="1"/>
  </cols>
  <sheetData>
    <row r="1" spans="1:7" x14ac:dyDescent="0.3">
      <c r="A1" s="55" t="s">
        <v>57</v>
      </c>
      <c r="B1" s="56"/>
      <c r="C1" s="56"/>
      <c r="D1" s="56"/>
      <c r="E1" s="56"/>
      <c r="F1" s="56"/>
      <c r="G1" s="57"/>
    </row>
    <row r="2" spans="1:7" x14ac:dyDescent="0.3">
      <c r="A2" s="95" t="s">
        <v>58</v>
      </c>
      <c r="B2" s="95"/>
      <c r="C2" s="95"/>
      <c r="D2" s="95"/>
      <c r="E2" s="95"/>
      <c r="F2" s="95"/>
      <c r="G2" s="95"/>
    </row>
    <row r="3" spans="1:7" x14ac:dyDescent="0.3">
      <c r="A3" s="36" t="s">
        <v>7</v>
      </c>
      <c r="B3" s="36"/>
      <c r="C3" s="25"/>
      <c r="D3" s="25"/>
      <c r="E3" s="25"/>
      <c r="F3" s="25"/>
      <c r="G3" s="25"/>
    </row>
    <row r="4" spans="1:7" x14ac:dyDescent="0.3">
      <c r="A4" s="36" t="s">
        <v>8</v>
      </c>
      <c r="B4" s="36"/>
      <c r="C4" s="58"/>
      <c r="D4" s="58"/>
      <c r="E4" s="58"/>
      <c r="F4" s="58"/>
      <c r="G4" s="58"/>
    </row>
    <row r="5" spans="1:7" x14ac:dyDescent="0.3">
      <c r="A5" s="26" t="s">
        <v>19</v>
      </c>
      <c r="B5" s="27"/>
      <c r="C5" s="25"/>
      <c r="D5" s="25"/>
      <c r="E5" s="25"/>
      <c r="F5" s="25"/>
      <c r="G5" s="25"/>
    </row>
    <row r="6" spans="1:7" x14ac:dyDescent="0.3">
      <c r="A6" s="30" t="s">
        <v>9</v>
      </c>
      <c r="B6" s="30"/>
      <c r="C6" s="31"/>
      <c r="D6" s="31"/>
      <c r="E6" s="31"/>
      <c r="F6" s="31"/>
      <c r="G6" s="31"/>
    </row>
    <row r="7" spans="1:7" x14ac:dyDescent="0.3">
      <c r="A7" s="33" t="s">
        <v>42</v>
      </c>
      <c r="B7" s="34"/>
      <c r="C7" s="20" t="str">
        <f>IF(E35=E36,"Old Scheme / New Scheme",IF(E35&lt;E36,"Old Scheme","New Scheme"))</f>
        <v>Old Scheme / New Scheme</v>
      </c>
      <c r="D7" s="35" t="s">
        <v>43</v>
      </c>
      <c r="E7" s="35"/>
      <c r="F7" s="47">
        <f>ABS(ROUND((E36-E35)*1.04,0))</f>
        <v>0</v>
      </c>
      <c r="G7" s="47"/>
    </row>
    <row r="8" spans="1:7" x14ac:dyDescent="0.3">
      <c r="A8" s="11">
        <v>1</v>
      </c>
      <c r="B8" s="36" t="s">
        <v>3</v>
      </c>
      <c r="C8" s="36"/>
      <c r="D8" s="4" t="s">
        <v>1</v>
      </c>
      <c r="E8" s="37"/>
      <c r="F8" s="38"/>
      <c r="G8" s="39"/>
    </row>
    <row r="9" spans="1:7" ht="13.9" customHeight="1" x14ac:dyDescent="0.3">
      <c r="A9" s="11">
        <v>2</v>
      </c>
      <c r="B9" s="40" t="s">
        <v>32</v>
      </c>
      <c r="C9" s="41"/>
      <c r="D9" s="4" t="s">
        <v>1</v>
      </c>
      <c r="E9" s="42">
        <v>50000</v>
      </c>
      <c r="F9" s="43"/>
      <c r="G9" s="44"/>
    </row>
    <row r="10" spans="1:7" x14ac:dyDescent="0.3">
      <c r="A10" s="11">
        <v>3</v>
      </c>
      <c r="B10" s="45" t="s">
        <v>36</v>
      </c>
      <c r="C10" s="46"/>
      <c r="D10" s="5"/>
      <c r="E10" s="6"/>
      <c r="F10" s="12" t="s">
        <v>1</v>
      </c>
      <c r="G10" s="18">
        <f>MAX(E8-E9,0)</f>
        <v>0</v>
      </c>
    </row>
    <row r="11" spans="1:7" x14ac:dyDescent="0.3">
      <c r="A11" s="11">
        <v>4</v>
      </c>
      <c r="B11" s="26" t="s">
        <v>5</v>
      </c>
      <c r="C11" s="27"/>
      <c r="D11" s="4" t="s">
        <v>1</v>
      </c>
      <c r="E11" s="28"/>
      <c r="F11" s="32"/>
      <c r="G11" s="32"/>
    </row>
    <row r="12" spans="1:7" x14ac:dyDescent="0.3">
      <c r="A12" s="11" t="s">
        <v>48</v>
      </c>
      <c r="B12" s="26" t="s">
        <v>20</v>
      </c>
      <c r="C12" s="27"/>
      <c r="D12" s="4" t="s">
        <v>1</v>
      </c>
      <c r="E12" s="28"/>
      <c r="F12" s="28"/>
      <c r="G12" s="28"/>
    </row>
    <row r="13" spans="1:7" x14ac:dyDescent="0.3">
      <c r="A13" s="11" t="s">
        <v>49</v>
      </c>
      <c r="B13" s="26" t="s">
        <v>47</v>
      </c>
      <c r="C13" s="27"/>
      <c r="D13" s="4" t="s">
        <v>1</v>
      </c>
      <c r="E13" s="49"/>
      <c r="F13" s="50"/>
      <c r="G13" s="51"/>
    </row>
    <row r="14" spans="1:7" x14ac:dyDescent="0.3">
      <c r="A14" s="11">
        <v>6</v>
      </c>
      <c r="B14" s="26" t="s">
        <v>37</v>
      </c>
      <c r="C14" s="27"/>
      <c r="D14" s="4" t="s">
        <v>1</v>
      </c>
      <c r="E14" s="28"/>
      <c r="F14" s="29"/>
      <c r="G14" s="29"/>
    </row>
    <row r="15" spans="1:7" x14ac:dyDescent="0.3">
      <c r="A15" s="11">
        <v>7</v>
      </c>
      <c r="B15" s="45" t="s">
        <v>30</v>
      </c>
      <c r="C15" s="46"/>
      <c r="D15" s="7"/>
      <c r="E15" s="10"/>
      <c r="F15" s="11" t="s">
        <v>1</v>
      </c>
      <c r="G15" s="19">
        <f>MAX(G10-(E11+E12+E13+E14),0)</f>
        <v>0</v>
      </c>
    </row>
    <row r="16" spans="1:7" x14ac:dyDescent="0.3">
      <c r="A16" s="11">
        <v>8</v>
      </c>
      <c r="B16" s="52" t="s">
        <v>4</v>
      </c>
      <c r="C16" s="53"/>
      <c r="D16" s="53"/>
      <c r="E16" s="53"/>
      <c r="F16" s="53"/>
      <c r="G16" s="54"/>
    </row>
    <row r="17" spans="1:8" ht="14.5" customHeight="1" x14ac:dyDescent="0.3">
      <c r="A17" s="4"/>
      <c r="B17" s="40" t="s">
        <v>21</v>
      </c>
      <c r="C17" s="48"/>
      <c r="D17" s="48"/>
      <c r="E17" s="48"/>
      <c r="F17" s="48"/>
      <c r="G17" s="41"/>
    </row>
    <row r="18" spans="1:8" ht="15" customHeight="1" x14ac:dyDescent="0.3">
      <c r="A18" s="4"/>
      <c r="B18" s="26" t="s">
        <v>11</v>
      </c>
      <c r="C18" s="27"/>
      <c r="D18" s="8" t="s">
        <v>1</v>
      </c>
      <c r="E18" s="28"/>
      <c r="F18" s="28"/>
      <c r="G18" s="28"/>
    </row>
    <row r="19" spans="1:8" ht="15.75" customHeight="1" x14ac:dyDescent="0.3">
      <c r="A19" s="4"/>
      <c r="B19" s="26" t="s">
        <v>12</v>
      </c>
      <c r="C19" s="27"/>
      <c r="D19" s="8" t="s">
        <v>1</v>
      </c>
      <c r="E19" s="28"/>
      <c r="F19" s="28"/>
      <c r="G19" s="28"/>
    </row>
    <row r="20" spans="1:8" ht="17.149999999999999" customHeight="1" x14ac:dyDescent="0.3">
      <c r="A20" s="4"/>
      <c r="B20" s="26" t="s">
        <v>13</v>
      </c>
      <c r="C20" s="27"/>
      <c r="D20" s="8" t="s">
        <v>1</v>
      </c>
      <c r="E20" s="28"/>
      <c r="F20" s="28"/>
      <c r="G20" s="28"/>
    </row>
    <row r="21" spans="1:8" x14ac:dyDescent="0.3">
      <c r="A21" s="4"/>
      <c r="B21" s="26" t="s">
        <v>15</v>
      </c>
      <c r="C21" s="27"/>
      <c r="D21" s="4" t="s">
        <v>1</v>
      </c>
      <c r="E21" s="28"/>
      <c r="F21" s="28"/>
      <c r="G21" s="28"/>
    </row>
    <row r="22" spans="1:8" ht="16" customHeight="1" x14ac:dyDescent="0.3">
      <c r="A22" s="4"/>
      <c r="B22" s="40" t="s">
        <v>18</v>
      </c>
      <c r="C22" s="41"/>
      <c r="D22" s="4" t="s">
        <v>1</v>
      </c>
      <c r="E22" s="49"/>
      <c r="F22" s="50"/>
      <c r="G22" s="51"/>
    </row>
    <row r="23" spans="1:8" ht="16" customHeight="1" x14ac:dyDescent="0.3">
      <c r="A23" s="4"/>
      <c r="B23" s="26" t="s">
        <v>23</v>
      </c>
      <c r="C23" s="27"/>
      <c r="D23" s="4" t="s">
        <v>1</v>
      </c>
      <c r="E23" s="49"/>
      <c r="F23" s="50"/>
      <c r="G23" s="51"/>
    </row>
    <row r="24" spans="1:8" ht="16" customHeight="1" x14ac:dyDescent="0.3">
      <c r="A24" s="4"/>
      <c r="B24" s="26" t="s">
        <v>24</v>
      </c>
      <c r="C24" s="27"/>
      <c r="D24" s="4" t="s">
        <v>1</v>
      </c>
      <c r="E24" s="49"/>
      <c r="F24" s="50"/>
      <c r="G24" s="51"/>
    </row>
    <row r="25" spans="1:8" ht="16" customHeight="1" x14ac:dyDescent="0.3">
      <c r="A25" s="4"/>
      <c r="B25" s="13" t="s">
        <v>26</v>
      </c>
      <c r="C25" s="9"/>
      <c r="D25" s="4" t="s">
        <v>1</v>
      </c>
      <c r="E25" s="49"/>
      <c r="F25" s="50"/>
      <c r="G25" s="51"/>
    </row>
    <row r="26" spans="1:8" x14ac:dyDescent="0.3">
      <c r="A26" s="4"/>
      <c r="B26" s="26" t="s">
        <v>31</v>
      </c>
      <c r="C26" s="27"/>
      <c r="D26" s="4" t="s">
        <v>1</v>
      </c>
      <c r="E26" s="49"/>
      <c r="F26" s="50"/>
      <c r="G26" s="51"/>
    </row>
    <row r="27" spans="1:8" ht="14.25" customHeight="1" x14ac:dyDescent="0.3">
      <c r="A27" s="4"/>
      <c r="B27" s="59" t="s">
        <v>22</v>
      </c>
      <c r="C27" s="60"/>
      <c r="D27" s="4"/>
      <c r="E27" s="10"/>
      <c r="F27" s="11" t="s">
        <v>1</v>
      </c>
      <c r="G27" s="21">
        <f>MIN(150000,SUM(E18:G26))</f>
        <v>0</v>
      </c>
    </row>
    <row r="28" spans="1:8" x14ac:dyDescent="0.3">
      <c r="A28" s="4"/>
      <c r="B28" s="26" t="s">
        <v>25</v>
      </c>
      <c r="C28" s="27"/>
      <c r="D28" s="4" t="s">
        <v>1</v>
      </c>
      <c r="E28" s="49"/>
      <c r="F28" s="50"/>
      <c r="G28" s="51"/>
    </row>
    <row r="29" spans="1:8" ht="30.25" customHeight="1" x14ac:dyDescent="0.3">
      <c r="A29" s="4"/>
      <c r="B29" s="40" t="s">
        <v>33</v>
      </c>
      <c r="C29" s="41"/>
      <c r="D29" s="11" t="s">
        <v>1</v>
      </c>
      <c r="E29" s="32"/>
      <c r="F29" s="32"/>
      <c r="G29" s="32"/>
    </row>
    <row r="30" spans="1:8" ht="61.5" customHeight="1" x14ac:dyDescent="0.3">
      <c r="A30" s="4"/>
      <c r="B30" s="61" t="s">
        <v>27</v>
      </c>
      <c r="C30" s="62"/>
      <c r="D30" s="11" t="s">
        <v>1</v>
      </c>
      <c r="E30" s="28"/>
      <c r="F30" s="28"/>
      <c r="G30" s="28"/>
    </row>
    <row r="31" spans="1:8" ht="27.75" customHeight="1" x14ac:dyDescent="0.3">
      <c r="A31" s="4"/>
      <c r="B31" s="40" t="s">
        <v>29</v>
      </c>
      <c r="C31" s="41"/>
      <c r="D31" s="11" t="s">
        <v>1</v>
      </c>
      <c r="E31" s="49"/>
      <c r="F31" s="50"/>
      <c r="G31" s="51"/>
    </row>
    <row r="32" spans="1:8" ht="14.5" customHeight="1" x14ac:dyDescent="0.3">
      <c r="A32" s="4"/>
      <c r="B32" s="40" t="s">
        <v>35</v>
      </c>
      <c r="C32" s="41"/>
      <c r="D32" s="11" t="s">
        <v>1</v>
      </c>
      <c r="E32" s="28"/>
      <c r="F32" s="28"/>
      <c r="G32" s="28"/>
      <c r="H32" s="3"/>
    </row>
    <row r="33" spans="1:7" ht="17.149999999999999" customHeight="1" x14ac:dyDescent="0.3">
      <c r="A33" s="15">
        <v>9</v>
      </c>
      <c r="B33" s="40" t="s">
        <v>10</v>
      </c>
      <c r="C33" s="41"/>
      <c r="D33" s="11" t="s">
        <v>1</v>
      </c>
      <c r="E33" s="63">
        <f>SUM(G27+E28+E29+E30+E31+E32)</f>
        <v>0</v>
      </c>
      <c r="F33" s="64"/>
      <c r="G33" s="65"/>
    </row>
    <row r="34" spans="1:7" ht="15.75" customHeight="1" x14ac:dyDescent="0.3">
      <c r="A34" s="16">
        <v>10</v>
      </c>
      <c r="B34" s="66" t="s">
        <v>14</v>
      </c>
      <c r="C34" s="67"/>
      <c r="D34" s="11" t="s">
        <v>1</v>
      </c>
      <c r="E34" s="68">
        <f>ROUNDUP(G15-E33,-1)</f>
        <v>0</v>
      </c>
      <c r="F34" s="69"/>
      <c r="G34" s="70"/>
    </row>
    <row r="35" spans="1:7" ht="15.75" customHeight="1" x14ac:dyDescent="0.3">
      <c r="A35" s="15" t="s">
        <v>39</v>
      </c>
      <c r="B35" s="26" t="s">
        <v>38</v>
      </c>
      <c r="C35" s="27"/>
      <c r="D35" s="10" t="s">
        <v>1</v>
      </c>
      <c r="E35" s="71">
        <f>MAX(IF(E34&gt;=1000000,112500+ROUND((E34-1000000)*0.3,0),IF(E34&gt;=500000,12500+ROUND((E34-500000)*0.2,0),IF(E34&gt;250000,ROUND((E34-250000)*0.05,0),0)))-IF(AND(E34&lt;=500000,E34&gt;250000),12500,0),0)</f>
        <v>0</v>
      </c>
      <c r="F35" s="72"/>
      <c r="G35" s="73"/>
    </row>
    <row r="36" spans="1:7" ht="15.75" customHeight="1" x14ac:dyDescent="0.3">
      <c r="A36" s="15" t="s">
        <v>40</v>
      </c>
      <c r="B36" s="26" t="s">
        <v>41</v>
      </c>
      <c r="C36" s="27"/>
      <c r="D36" s="10" t="s">
        <v>1</v>
      </c>
      <c r="E36" s="71">
        <f>MAX(IF(G10&gt;=1500000,150000+ROUND((G10-1500000)*0.3,0),IF(G10&gt;=1200000,90000+ROUND((G10-1200000)*0.2,0),IF(G10&gt;=900000,45000+ROUND((G10-900000)*0.15,0),IF(G10&gt;=600000,15000+ROUND((G10-600000)*0.1,0),IF(G10&gt;300000,ROUND((G10-300000)*0.05,0),0)))))-IF(AND(G10&lt;=700000,G10&gt;300000),25000,0),0)</f>
        <v>0</v>
      </c>
      <c r="F36" s="72"/>
      <c r="G36" s="73"/>
    </row>
    <row r="37" spans="1:7" ht="15.75" customHeight="1" x14ac:dyDescent="0.3">
      <c r="A37" s="15" t="s">
        <v>50</v>
      </c>
      <c r="B37" s="74" t="s">
        <v>51</v>
      </c>
      <c r="C37" s="75"/>
      <c r="D37" s="22"/>
      <c r="E37" s="76"/>
      <c r="F37" s="77"/>
      <c r="G37" s="78"/>
    </row>
    <row r="38" spans="1:7" ht="15.75" customHeight="1" x14ac:dyDescent="0.3">
      <c r="A38" s="15">
        <v>12</v>
      </c>
      <c r="B38" s="26" t="s">
        <v>17</v>
      </c>
      <c r="C38" s="27"/>
      <c r="D38" s="10" t="s">
        <v>1</v>
      </c>
      <c r="E38" s="63">
        <f>IF(E37="Old Scheme",E35,IF(E37="New Scheme",E36,MAX(MIN(E35,E36))))</f>
        <v>0</v>
      </c>
      <c r="F38" s="64"/>
      <c r="G38" s="65"/>
    </row>
    <row r="39" spans="1:7" ht="15" customHeight="1" x14ac:dyDescent="0.3">
      <c r="A39" s="16">
        <v>13</v>
      </c>
      <c r="B39" s="26" t="s">
        <v>34</v>
      </c>
      <c r="C39" s="27"/>
      <c r="D39" s="10" t="s">
        <v>1</v>
      </c>
      <c r="E39" s="63">
        <f>ROUND(E38*0.04,0)</f>
        <v>0</v>
      </c>
      <c r="F39" s="64"/>
      <c r="G39" s="65"/>
    </row>
    <row r="40" spans="1:7" ht="14.25" customHeight="1" x14ac:dyDescent="0.3">
      <c r="A40" s="15">
        <v>14</v>
      </c>
      <c r="B40" s="52" t="s">
        <v>44</v>
      </c>
      <c r="C40" s="54"/>
      <c r="D40" s="10" t="s">
        <v>1</v>
      </c>
      <c r="E40" s="68">
        <f>E38+E39</f>
        <v>0</v>
      </c>
      <c r="F40" s="69"/>
      <c r="G40" s="70"/>
    </row>
    <row r="41" spans="1:7" ht="16" customHeight="1" x14ac:dyDescent="0.3">
      <c r="A41" s="16">
        <v>15</v>
      </c>
      <c r="B41" s="26" t="s">
        <v>6</v>
      </c>
      <c r="C41" s="27"/>
      <c r="D41" s="10" t="s">
        <v>1</v>
      </c>
      <c r="E41" s="49"/>
      <c r="F41" s="50"/>
      <c r="G41" s="51"/>
    </row>
    <row r="42" spans="1:7" ht="14.25" customHeight="1" x14ac:dyDescent="0.3">
      <c r="A42" s="15">
        <v>16</v>
      </c>
      <c r="B42" s="33" t="s">
        <v>45</v>
      </c>
      <c r="C42" s="34"/>
      <c r="D42" s="11" t="s">
        <v>1</v>
      </c>
      <c r="E42" s="94">
        <f>MAX(E40-E41,0)</f>
        <v>0</v>
      </c>
      <c r="F42" s="94"/>
      <c r="G42" s="94"/>
    </row>
    <row r="43" spans="1:7" x14ac:dyDescent="0.3">
      <c r="A43" s="16">
        <v>17</v>
      </c>
      <c r="B43" s="80" t="s">
        <v>55</v>
      </c>
      <c r="C43" s="81"/>
      <c r="D43" s="11" t="s">
        <v>1</v>
      </c>
      <c r="E43" s="49"/>
      <c r="F43" s="50"/>
      <c r="G43" s="51"/>
    </row>
    <row r="44" spans="1:7" ht="17.25" customHeight="1" x14ac:dyDescent="0.3">
      <c r="A44" s="15">
        <v>18</v>
      </c>
      <c r="B44" s="52" t="s">
        <v>46</v>
      </c>
      <c r="C44" s="54"/>
      <c r="D44" s="11" t="s">
        <v>1</v>
      </c>
      <c r="E44" s="68">
        <f>E42-E43</f>
        <v>0</v>
      </c>
      <c r="F44" s="69"/>
      <c r="G44" s="70"/>
    </row>
    <row r="45" spans="1:7" ht="17.25" customHeight="1" x14ac:dyDescent="0.3">
      <c r="A45" s="17">
        <v>19</v>
      </c>
      <c r="B45" s="82" t="s">
        <v>56</v>
      </c>
      <c r="C45" s="83"/>
      <c r="D45" s="14" t="s">
        <v>1</v>
      </c>
      <c r="E45" s="84">
        <f>ROUNDUP(IF(E44&gt;0,E44/12,0),-2)</f>
        <v>0</v>
      </c>
      <c r="F45" s="85"/>
      <c r="G45" s="86"/>
    </row>
    <row r="46" spans="1:7" ht="17" customHeight="1" x14ac:dyDescent="0.3">
      <c r="A46" s="24">
        <v>20</v>
      </c>
      <c r="B46" s="89" t="s">
        <v>54</v>
      </c>
      <c r="C46" s="90"/>
      <c r="D46" s="23" t="s">
        <v>1</v>
      </c>
      <c r="E46" s="91"/>
      <c r="F46" s="92"/>
      <c r="G46" s="93"/>
    </row>
    <row r="47" spans="1:7" x14ac:dyDescent="0.3">
      <c r="C47" s="3"/>
    </row>
    <row r="48" spans="1:7" x14ac:dyDescent="0.3">
      <c r="A48" s="1" t="s">
        <v>16</v>
      </c>
      <c r="D48" s="3" t="s">
        <v>2</v>
      </c>
      <c r="E48" s="2"/>
      <c r="F48" s="2"/>
      <c r="G48" s="2"/>
    </row>
    <row r="49" spans="1:7" x14ac:dyDescent="0.3">
      <c r="A49" s="1" t="s">
        <v>0</v>
      </c>
      <c r="B49" s="88"/>
      <c r="C49" s="87"/>
      <c r="D49" s="87" t="s">
        <v>28</v>
      </c>
      <c r="E49" s="87"/>
      <c r="F49" s="87"/>
      <c r="G49" s="87"/>
    </row>
    <row r="50" spans="1:7" x14ac:dyDescent="0.3">
      <c r="D50" s="79"/>
      <c r="E50" s="79"/>
      <c r="F50" s="79"/>
      <c r="G50" s="79"/>
    </row>
    <row r="51" spans="1:7" hidden="1" x14ac:dyDescent="0.3">
      <c r="D51" s="3"/>
      <c r="E51" s="3"/>
      <c r="F51" s="3"/>
      <c r="G51" s="3"/>
    </row>
    <row r="52" spans="1:7" hidden="1" x14ac:dyDescent="0.3">
      <c r="B52" s="1" t="s">
        <v>52</v>
      </c>
    </row>
    <row r="53" spans="1:7" hidden="1" x14ac:dyDescent="0.3">
      <c r="B53" s="1" t="s">
        <v>53</v>
      </c>
    </row>
  </sheetData>
  <sheetProtection algorithmName="SHA-512" hashValue="2ZuZjp3AOlUixxWoaHvTrw6eylTxVtBkhhEhSn/MAT07jMZyRUfXB+xQN6LLK5qVNMl9LUxYZaR0DqVF9bIAjg==" saltValue="H8X41wfNpHooqD1N1ao1Ow==" spinCount="100000" sheet="1" objects="1" scenarios="1"/>
  <mergeCells count="88">
    <mergeCell ref="B40:C40"/>
    <mergeCell ref="E40:G40"/>
    <mergeCell ref="B41:C41"/>
    <mergeCell ref="E41:G41"/>
    <mergeCell ref="B42:C42"/>
    <mergeCell ref="E42:G42"/>
    <mergeCell ref="D50:G50"/>
    <mergeCell ref="B43:C43"/>
    <mergeCell ref="E43:G43"/>
    <mergeCell ref="B44:C44"/>
    <mergeCell ref="E44:G44"/>
    <mergeCell ref="B45:C45"/>
    <mergeCell ref="E45:G45"/>
    <mergeCell ref="D49:G49"/>
    <mergeCell ref="B49:C49"/>
    <mergeCell ref="B46:C46"/>
    <mergeCell ref="E46:G46"/>
    <mergeCell ref="B39:C39"/>
    <mergeCell ref="E39:G39"/>
    <mergeCell ref="B32:C32"/>
    <mergeCell ref="E32:G32"/>
    <mergeCell ref="B33:C33"/>
    <mergeCell ref="E33:G33"/>
    <mergeCell ref="B34:C34"/>
    <mergeCell ref="E34:G34"/>
    <mergeCell ref="B35:C35"/>
    <mergeCell ref="E35:G35"/>
    <mergeCell ref="B38:C38"/>
    <mergeCell ref="E38:G38"/>
    <mergeCell ref="B36:C36"/>
    <mergeCell ref="E36:G36"/>
    <mergeCell ref="B37:C37"/>
    <mergeCell ref="E37:G37"/>
    <mergeCell ref="B29:C29"/>
    <mergeCell ref="E29:G29"/>
    <mergeCell ref="B30:C30"/>
    <mergeCell ref="E30:G30"/>
    <mergeCell ref="B31:C31"/>
    <mergeCell ref="E31:G31"/>
    <mergeCell ref="B28:C28"/>
    <mergeCell ref="E28:G28"/>
    <mergeCell ref="B19:C19"/>
    <mergeCell ref="E19:G19"/>
    <mergeCell ref="B20:C20"/>
    <mergeCell ref="E20:G20"/>
    <mergeCell ref="B21:C21"/>
    <mergeCell ref="E21:G21"/>
    <mergeCell ref="B22:C22"/>
    <mergeCell ref="E22:G22"/>
    <mergeCell ref="B26:C26"/>
    <mergeCell ref="E26:G26"/>
    <mergeCell ref="B27:C27"/>
    <mergeCell ref="E25:G25"/>
    <mergeCell ref="B24:C24"/>
    <mergeCell ref="E24:G24"/>
    <mergeCell ref="A1:G1"/>
    <mergeCell ref="A2:G2"/>
    <mergeCell ref="A3:B3"/>
    <mergeCell ref="C3:G3"/>
    <mergeCell ref="A4:B4"/>
    <mergeCell ref="C4:G4"/>
    <mergeCell ref="B23:C23"/>
    <mergeCell ref="B12:C12"/>
    <mergeCell ref="E12:G12"/>
    <mergeCell ref="B15:C15"/>
    <mergeCell ref="B18:C18"/>
    <mergeCell ref="E18:G18"/>
    <mergeCell ref="B17:G17"/>
    <mergeCell ref="E23:G23"/>
    <mergeCell ref="B16:G16"/>
    <mergeCell ref="B13:C13"/>
    <mergeCell ref="E13:G13"/>
    <mergeCell ref="C5:G5"/>
    <mergeCell ref="B14:C14"/>
    <mergeCell ref="E14:G14"/>
    <mergeCell ref="A6:B6"/>
    <mergeCell ref="C6:G6"/>
    <mergeCell ref="B11:C11"/>
    <mergeCell ref="E11:G11"/>
    <mergeCell ref="A7:B7"/>
    <mergeCell ref="D7:E7"/>
    <mergeCell ref="B8:C8"/>
    <mergeCell ref="E8:G8"/>
    <mergeCell ref="B9:C9"/>
    <mergeCell ref="E9:G9"/>
    <mergeCell ref="B10:C10"/>
    <mergeCell ref="F7:G7"/>
    <mergeCell ref="A5:B5"/>
  </mergeCells>
  <dataValidations count="1">
    <dataValidation type="list" allowBlank="1" showInputMessage="1" showErrorMessage="1" sqref="E37:G37" xr:uid="{F05C013C-45EA-4E90-B320-740EF0D80866}">
      <formula1>$B$51:$B$53</formula1>
    </dataValidation>
  </dataValidations>
  <printOptions horizontalCentered="1" verticalCentered="1"/>
  <pageMargins left="0.74803149606299213" right="0.74803149606299213" top="0" bottom="0" header="0.51181102362204722" footer="0.51181102362204722"/>
  <pageSetup paperSize="9" scale="99" orientation="portrait" blackAndWhite="1" horizontalDpi="300" verticalDpi="300" r:id="rId1"/>
  <headerFooter>
    <oddHeader xml:space="preserve">&amp;L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ITStatement</vt:lpstr>
      <vt:lpstr>ITStatement!Print_Area</vt:lpstr>
    </vt:vector>
  </TitlesOfParts>
  <Company>MGU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psolv</cp:lastModifiedBy>
  <cp:lastPrinted>2023-03-14T08:19:10Z</cp:lastPrinted>
  <dcterms:created xsi:type="dcterms:W3CDTF">2005-08-12T11:15:50Z</dcterms:created>
  <dcterms:modified xsi:type="dcterms:W3CDTF">2023-03-14T08:19:33Z</dcterms:modified>
</cp:coreProperties>
</file>