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lv\Desktop\"/>
    </mc:Choice>
  </mc:AlternateContent>
  <xr:revisionPtr revIDLastSave="0" documentId="13_ncr:1_{4ECE6B1C-429A-4838-B52B-E790D73C16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Statement" sheetId="19" r:id="rId1"/>
  </sheets>
  <definedNames>
    <definedName name="_xlnm.Print_Area" localSheetId="0">ITStatement!$A$1:$G$50</definedName>
  </definedNames>
  <calcPr calcId="191029"/>
</workbook>
</file>

<file path=xl/calcChain.xml><?xml version="1.0" encoding="utf-8"?>
<calcChain xmlns="http://schemas.openxmlformats.org/spreadsheetml/2006/main">
  <c r="G16" i="19" l="1"/>
  <c r="G28" i="19"/>
  <c r="E34" i="19" s="1"/>
  <c r="G11" i="19" l="1"/>
  <c r="E37" i="19" s="1"/>
  <c r="E35" i="19"/>
  <c r="E36" i="19" s="1"/>
  <c r="F7" i="19" l="1"/>
  <c r="E39" i="19"/>
  <c r="E40" i="19" s="1"/>
  <c r="C7" i="19"/>
  <c r="E41" i="19" l="1"/>
  <c r="E43" i="19" s="1"/>
  <c r="E45" i="19" s="1"/>
</calcChain>
</file>

<file path=xl/sharedStrings.xml><?xml version="1.0" encoding="utf-8"?>
<sst xmlns="http://schemas.openxmlformats.org/spreadsheetml/2006/main" count="96" uniqueCount="61">
  <si>
    <t>Date:</t>
  </si>
  <si>
    <t>Rs.</t>
  </si>
  <si>
    <t>Signature:</t>
  </si>
  <si>
    <t>Income from salaries</t>
  </si>
  <si>
    <t>Deductions</t>
  </si>
  <si>
    <t>Less HRA (u/s 10/13A &amp; Rule 2A)</t>
  </si>
  <si>
    <t>Relief under section 89</t>
  </si>
  <si>
    <t>Name</t>
  </si>
  <si>
    <t>Designation</t>
  </si>
  <si>
    <t>PAN No.</t>
  </si>
  <si>
    <t>Total Deduction (8 i+ii+iii+iv+v+vi)</t>
  </si>
  <si>
    <t>a) G.P.F</t>
  </si>
  <si>
    <t>b) S.L.I</t>
  </si>
  <si>
    <t>c) G.I.S</t>
  </si>
  <si>
    <t xml:space="preserve">Net taxable income (7 - 9)                                            </t>
  </si>
  <si>
    <t>d) L.I.C.</t>
  </si>
  <si>
    <t>Ernakulam</t>
  </si>
  <si>
    <t>Balance Tax payable</t>
  </si>
  <si>
    <t>e) G.P.A.I.</t>
  </si>
  <si>
    <t>PEN No.</t>
  </si>
  <si>
    <t>Professional tax (u/s 16)</t>
  </si>
  <si>
    <t>(i)  U/s 80 C (Maximum - Rs.1,50,000/-)</t>
  </si>
  <si>
    <t>Total</t>
  </si>
  <si>
    <t>f) Principal repayment of Home Loan</t>
  </si>
  <si>
    <t>g) Tution fees of children</t>
  </si>
  <si>
    <t>ii) U/s 80 CCD(1b) (N.P.S.) Maximum - Rs.50,000/-</t>
  </si>
  <si>
    <t>h) N.P.S.(U/s 80CCD) Maximum:10% of the salary</t>
  </si>
  <si>
    <t>iv) U/s 80 DD - Deduction in respect of medical expenditure and rehabilitation of dependent suffering from permanent disability subject to a maximum of Rs.75,000/- and for severe disability Rs.125,000/-</t>
  </si>
  <si>
    <t>Name:</t>
  </si>
  <si>
    <t>v) U/s 80 U- Deductions in respect of a person with disability</t>
  </si>
  <si>
    <t xml:space="preserve">i) </t>
  </si>
  <si>
    <t>iii) U/s 80 D- Health insurance premiumsubject to a maximum of Rs.25,000/-  (Rs.50,000/- for parents)</t>
  </si>
  <si>
    <t>Education cess (4% of tax payable)</t>
  </si>
  <si>
    <t>vi) 80 G (Chief Minister's Distress Relief Fund)</t>
  </si>
  <si>
    <t>11A</t>
  </si>
  <si>
    <t>11B</t>
  </si>
  <si>
    <t>Scheme</t>
  </si>
  <si>
    <t>Benefit</t>
  </si>
  <si>
    <t>Total Tax Payable (12+13)</t>
  </si>
  <si>
    <t>Net tax payable(14-15)</t>
  </si>
  <si>
    <t>Balance to be paid, if any (16-17)</t>
  </si>
  <si>
    <t>Entertainment Allowance (u/s 16(ii))</t>
  </si>
  <si>
    <t>5a</t>
  </si>
  <si>
    <t>5b</t>
  </si>
  <si>
    <t>11C</t>
  </si>
  <si>
    <t>Scheme selected for Tax Computation</t>
  </si>
  <si>
    <t>Old Scheme</t>
  </si>
  <si>
    <t>New Scheme</t>
  </si>
  <si>
    <t>(Assessment Year 2025-26)</t>
  </si>
  <si>
    <t>Standard Deduction (Old Scheme)</t>
  </si>
  <si>
    <t>2a</t>
  </si>
  <si>
    <t>2b</t>
  </si>
  <si>
    <t>Standard Deduction (New Tax Regime)</t>
  </si>
  <si>
    <r>
      <t>Gross Annual Income (</t>
    </r>
    <r>
      <rPr>
        <b/>
        <sz val="11"/>
        <color indexed="8"/>
        <rFont val="Arial"/>
        <family val="2"/>
      </rPr>
      <t>1-2b) [New Tax Regime]</t>
    </r>
  </si>
  <si>
    <r>
      <rPr>
        <b/>
        <i/>
        <sz val="11"/>
        <color rgb="FF000000"/>
        <rFont val="Arial"/>
        <family val="2"/>
      </rPr>
      <t xml:space="preserve">Net Annual Income </t>
    </r>
    <r>
      <rPr>
        <b/>
        <sz val="11"/>
        <color indexed="8"/>
        <rFont val="Arial"/>
        <family val="2"/>
      </rPr>
      <t>(1-2a)-(4+5+6) [Old Tax Regime]</t>
    </r>
  </si>
  <si>
    <r>
      <t xml:space="preserve">Interest on HBA (u/s 24-b) [Maximum: </t>
    </r>
    <r>
      <rPr>
        <sz val="11"/>
        <rFont val="Arial"/>
        <family val="2"/>
      </rPr>
      <t>2 Lakhs</t>
    </r>
    <r>
      <rPr>
        <sz val="11"/>
        <color indexed="8"/>
        <rFont val="Arial"/>
        <family val="2"/>
      </rPr>
      <t>]</t>
    </r>
  </si>
  <si>
    <t>Tax Payable [New Tax Regime]</t>
  </si>
  <si>
    <t>Tax payable  [Old Tax Regime]</t>
  </si>
  <si>
    <t>INCOME TAX STATEMENT FOR THE FINANCIAL YEAR 2024-2025</t>
  </si>
  <si>
    <r>
      <t>Tax already paid (</t>
    </r>
    <r>
      <rPr>
        <b/>
        <sz val="11"/>
        <color rgb="FFFF0000"/>
        <rFont val="Arial"/>
        <family val="2"/>
      </rPr>
      <t>Till January 2025</t>
    </r>
    <r>
      <rPr>
        <b/>
        <sz val="11"/>
        <rFont val="Arial"/>
        <family val="2"/>
      </rPr>
      <t>)</t>
    </r>
  </si>
  <si>
    <t>Income Tax to be deducted from February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</si>
</sst>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4"/>
      <color indexed="8"/>
      <name val="Times New Roman"/>
      <family val="1"/>
    </font>
    <font>
      <b/>
      <sz val="11"/>
      <color rgb="FF642F04"/>
      <name val="Arial"/>
      <family val="2"/>
    </font>
    <font>
      <sz val="11"/>
      <color rgb="FFFF0000"/>
      <name val="Arial"/>
      <family val="2"/>
    </font>
    <font>
      <b/>
      <i/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top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  <xf numFmtId="0" fontId="12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top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642F04"/>
      <color rgb="FF301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zoomScaleNormal="100" zoomScaleSheetLayoutView="100" workbookViewId="0">
      <selection activeCell="I7" sqref="I7"/>
    </sheetView>
  </sheetViews>
  <sheetFormatPr defaultColWidth="9.1796875" defaultRowHeight="14" x14ac:dyDescent="0.3"/>
  <cols>
    <col min="1" max="1" width="6" style="1" customWidth="1"/>
    <col min="2" max="2" width="5.7265625" style="1" customWidth="1"/>
    <col min="3" max="3" width="43.81640625" style="1" customWidth="1"/>
    <col min="4" max="4" width="4.26953125" style="1" customWidth="1"/>
    <col min="5" max="5" width="7" style="1" customWidth="1"/>
    <col min="6" max="6" width="2.81640625" style="1" customWidth="1"/>
    <col min="7" max="7" width="14.453125" style="1" customWidth="1"/>
    <col min="8" max="16384" width="9.1796875" style="1"/>
  </cols>
  <sheetData>
    <row r="1" spans="1:7" x14ac:dyDescent="0.3">
      <c r="A1" s="73" t="s">
        <v>58</v>
      </c>
      <c r="B1" s="74"/>
      <c r="C1" s="74"/>
      <c r="D1" s="74"/>
      <c r="E1" s="74"/>
      <c r="F1" s="74"/>
      <c r="G1" s="75"/>
    </row>
    <row r="2" spans="1:7" ht="15.5" customHeight="1" x14ac:dyDescent="0.3">
      <c r="A2" s="76" t="s">
        <v>48</v>
      </c>
      <c r="B2" s="76"/>
      <c r="C2" s="76"/>
      <c r="D2" s="76"/>
      <c r="E2" s="76"/>
      <c r="F2" s="76"/>
      <c r="G2" s="76"/>
    </row>
    <row r="3" spans="1:7" ht="16.5" customHeight="1" x14ac:dyDescent="0.3">
      <c r="A3" s="77" t="s">
        <v>7</v>
      </c>
      <c r="B3" s="77"/>
      <c r="C3" s="78"/>
      <c r="D3" s="78"/>
      <c r="E3" s="78"/>
      <c r="F3" s="78"/>
      <c r="G3" s="78"/>
    </row>
    <row r="4" spans="1:7" x14ac:dyDescent="0.3">
      <c r="A4" s="77" t="s">
        <v>8</v>
      </c>
      <c r="B4" s="77"/>
      <c r="C4" s="79"/>
      <c r="D4" s="79"/>
      <c r="E4" s="79"/>
      <c r="F4" s="79"/>
      <c r="G4" s="79"/>
    </row>
    <row r="5" spans="1:7" x14ac:dyDescent="0.3">
      <c r="A5" s="44" t="s">
        <v>19</v>
      </c>
      <c r="B5" s="45"/>
      <c r="C5" s="78"/>
      <c r="D5" s="78"/>
      <c r="E5" s="78"/>
      <c r="F5" s="78"/>
      <c r="G5" s="78"/>
    </row>
    <row r="6" spans="1:7" x14ac:dyDescent="0.3">
      <c r="A6" s="87" t="s">
        <v>9</v>
      </c>
      <c r="B6" s="87"/>
      <c r="C6" s="88"/>
      <c r="D6" s="88"/>
      <c r="E6" s="88"/>
      <c r="F6" s="88"/>
      <c r="G6" s="88"/>
    </row>
    <row r="7" spans="1:7" x14ac:dyDescent="0.3">
      <c r="A7" s="89" t="s">
        <v>36</v>
      </c>
      <c r="B7" s="90"/>
      <c r="C7" s="17" t="str">
        <f>IF(E36=E37,"Old Scheme / New Scheme",IF(E36&lt;E37,"Old Scheme","New Scheme"))</f>
        <v>Old Scheme / New Scheme</v>
      </c>
      <c r="D7" s="91" t="s">
        <v>37</v>
      </c>
      <c r="E7" s="91"/>
      <c r="F7" s="95">
        <f>ABS(ROUND((E37-E36)*1.04,0))</f>
        <v>0</v>
      </c>
      <c r="G7" s="95"/>
    </row>
    <row r="8" spans="1:7" x14ac:dyDescent="0.3">
      <c r="A8" s="11">
        <v>1</v>
      </c>
      <c r="B8" s="77" t="s">
        <v>3</v>
      </c>
      <c r="C8" s="77"/>
      <c r="D8" s="4" t="s">
        <v>1</v>
      </c>
      <c r="E8" s="92"/>
      <c r="F8" s="93"/>
      <c r="G8" s="94"/>
    </row>
    <row r="9" spans="1:7" ht="13.9" customHeight="1" x14ac:dyDescent="0.3">
      <c r="A9" s="11" t="s">
        <v>50</v>
      </c>
      <c r="B9" s="24" t="s">
        <v>49</v>
      </c>
      <c r="C9" s="25"/>
      <c r="D9" s="4" t="s">
        <v>1</v>
      </c>
      <c r="E9" s="26">
        <v>50000</v>
      </c>
      <c r="F9" s="27"/>
      <c r="G9" s="28"/>
    </row>
    <row r="10" spans="1:7" ht="13.9" customHeight="1" x14ac:dyDescent="0.3">
      <c r="A10" s="11" t="s">
        <v>51</v>
      </c>
      <c r="B10" s="24" t="s">
        <v>52</v>
      </c>
      <c r="C10" s="25"/>
      <c r="D10" s="4" t="s">
        <v>1</v>
      </c>
      <c r="E10" s="26">
        <v>75000</v>
      </c>
      <c r="F10" s="27"/>
      <c r="G10" s="28"/>
    </row>
    <row r="11" spans="1:7" x14ac:dyDescent="0.3">
      <c r="A11" s="11">
        <v>3</v>
      </c>
      <c r="B11" s="80" t="s">
        <v>53</v>
      </c>
      <c r="C11" s="81"/>
      <c r="D11" s="5"/>
      <c r="E11" s="6"/>
      <c r="F11" s="12" t="s">
        <v>1</v>
      </c>
      <c r="G11" s="23">
        <f>MAX(E8-E10,0)</f>
        <v>0</v>
      </c>
    </row>
    <row r="12" spans="1:7" x14ac:dyDescent="0.3">
      <c r="A12" s="11">
        <v>4</v>
      </c>
      <c r="B12" s="44" t="s">
        <v>5</v>
      </c>
      <c r="C12" s="45"/>
      <c r="D12" s="4" t="s">
        <v>1</v>
      </c>
      <c r="E12" s="41"/>
      <c r="F12" s="68"/>
      <c r="G12" s="68"/>
    </row>
    <row r="13" spans="1:7" x14ac:dyDescent="0.3">
      <c r="A13" s="11" t="s">
        <v>42</v>
      </c>
      <c r="B13" s="44" t="s">
        <v>20</v>
      </c>
      <c r="C13" s="45"/>
      <c r="D13" s="4" t="s">
        <v>1</v>
      </c>
      <c r="E13" s="41"/>
      <c r="F13" s="41"/>
      <c r="G13" s="41"/>
    </row>
    <row r="14" spans="1:7" x14ac:dyDescent="0.3">
      <c r="A14" s="11" t="s">
        <v>43</v>
      </c>
      <c r="B14" s="44" t="s">
        <v>41</v>
      </c>
      <c r="C14" s="45"/>
      <c r="D14" s="4" t="s">
        <v>1</v>
      </c>
      <c r="E14" s="36"/>
      <c r="F14" s="37"/>
      <c r="G14" s="38"/>
    </row>
    <row r="15" spans="1:7" x14ac:dyDescent="0.3">
      <c r="A15" s="11">
        <v>6</v>
      </c>
      <c r="B15" s="44" t="s">
        <v>55</v>
      </c>
      <c r="C15" s="45"/>
      <c r="D15" s="4" t="s">
        <v>1</v>
      </c>
      <c r="E15" s="41"/>
      <c r="F15" s="86"/>
      <c r="G15" s="86"/>
    </row>
    <row r="16" spans="1:7" x14ac:dyDescent="0.3">
      <c r="A16" s="11">
        <v>7</v>
      </c>
      <c r="B16" s="80" t="s">
        <v>54</v>
      </c>
      <c r="C16" s="81"/>
      <c r="D16" s="7"/>
      <c r="E16" s="10"/>
      <c r="F16" s="11" t="s">
        <v>1</v>
      </c>
      <c r="G16" s="16">
        <f>MAX((E8-E9)-(E12+E13+E14+E15),0)</f>
        <v>0</v>
      </c>
    </row>
    <row r="17" spans="1:7" x14ac:dyDescent="0.3">
      <c r="A17" s="11">
        <v>8</v>
      </c>
      <c r="B17" s="83" t="s">
        <v>4</v>
      </c>
      <c r="C17" s="84"/>
      <c r="D17" s="84"/>
      <c r="E17" s="84"/>
      <c r="F17" s="84"/>
      <c r="G17" s="85"/>
    </row>
    <row r="18" spans="1:7" ht="14.5" customHeight="1" x14ac:dyDescent="0.3">
      <c r="A18" s="4"/>
      <c r="B18" s="24" t="s">
        <v>21</v>
      </c>
      <c r="C18" s="82"/>
      <c r="D18" s="82"/>
      <c r="E18" s="82"/>
      <c r="F18" s="82"/>
      <c r="G18" s="25"/>
    </row>
    <row r="19" spans="1:7" ht="15" customHeight="1" x14ac:dyDescent="0.3">
      <c r="A19" s="4"/>
      <c r="B19" s="44" t="s">
        <v>11</v>
      </c>
      <c r="C19" s="45"/>
      <c r="D19" s="8" t="s">
        <v>1</v>
      </c>
      <c r="E19" s="41"/>
      <c r="F19" s="41"/>
      <c r="G19" s="41"/>
    </row>
    <row r="20" spans="1:7" ht="15.75" customHeight="1" x14ac:dyDescent="0.3">
      <c r="A20" s="4"/>
      <c r="B20" s="44" t="s">
        <v>12</v>
      </c>
      <c r="C20" s="45"/>
      <c r="D20" s="8" t="s">
        <v>1</v>
      </c>
      <c r="E20" s="41"/>
      <c r="F20" s="41"/>
      <c r="G20" s="41"/>
    </row>
    <row r="21" spans="1:7" ht="17.149999999999999" customHeight="1" x14ac:dyDescent="0.3">
      <c r="A21" s="4"/>
      <c r="B21" s="44" t="s">
        <v>13</v>
      </c>
      <c r="C21" s="45"/>
      <c r="D21" s="8" t="s">
        <v>1</v>
      </c>
      <c r="E21" s="41"/>
      <c r="F21" s="41"/>
      <c r="G21" s="41"/>
    </row>
    <row r="22" spans="1:7" x14ac:dyDescent="0.3">
      <c r="A22" s="4"/>
      <c r="B22" s="44" t="s">
        <v>15</v>
      </c>
      <c r="C22" s="45"/>
      <c r="D22" s="4" t="s">
        <v>1</v>
      </c>
      <c r="E22" s="41"/>
      <c r="F22" s="41"/>
      <c r="G22" s="41"/>
    </row>
    <row r="23" spans="1:7" ht="16" customHeight="1" x14ac:dyDescent="0.3">
      <c r="A23" s="4"/>
      <c r="B23" s="24" t="s">
        <v>18</v>
      </c>
      <c r="C23" s="25"/>
      <c r="D23" s="4" t="s">
        <v>1</v>
      </c>
      <c r="E23" s="36"/>
      <c r="F23" s="37"/>
      <c r="G23" s="38"/>
    </row>
    <row r="24" spans="1:7" ht="16" customHeight="1" x14ac:dyDescent="0.3">
      <c r="A24" s="4"/>
      <c r="B24" s="44" t="s">
        <v>23</v>
      </c>
      <c r="C24" s="45"/>
      <c r="D24" s="4" t="s">
        <v>1</v>
      </c>
      <c r="E24" s="36"/>
      <c r="F24" s="37"/>
      <c r="G24" s="38"/>
    </row>
    <row r="25" spans="1:7" ht="16" customHeight="1" x14ac:dyDescent="0.3">
      <c r="A25" s="4"/>
      <c r="B25" s="44" t="s">
        <v>24</v>
      </c>
      <c r="C25" s="45"/>
      <c r="D25" s="4" t="s">
        <v>1</v>
      </c>
      <c r="E25" s="36"/>
      <c r="F25" s="37"/>
      <c r="G25" s="38"/>
    </row>
    <row r="26" spans="1:7" ht="16" customHeight="1" x14ac:dyDescent="0.3">
      <c r="A26" s="4"/>
      <c r="B26" s="13" t="s">
        <v>26</v>
      </c>
      <c r="C26" s="9"/>
      <c r="D26" s="4" t="s">
        <v>1</v>
      </c>
      <c r="E26" s="36"/>
      <c r="F26" s="37"/>
      <c r="G26" s="38"/>
    </row>
    <row r="27" spans="1:7" x14ac:dyDescent="0.3">
      <c r="A27" s="4"/>
      <c r="B27" s="44" t="s">
        <v>30</v>
      </c>
      <c r="C27" s="45"/>
      <c r="D27" s="4" t="s">
        <v>1</v>
      </c>
      <c r="E27" s="36"/>
      <c r="F27" s="37"/>
      <c r="G27" s="38"/>
    </row>
    <row r="28" spans="1:7" ht="14.25" customHeight="1" x14ac:dyDescent="0.3">
      <c r="A28" s="4"/>
      <c r="B28" s="71" t="s">
        <v>22</v>
      </c>
      <c r="C28" s="72"/>
      <c r="D28" s="4"/>
      <c r="E28" s="10"/>
      <c r="F28" s="11" t="s">
        <v>1</v>
      </c>
      <c r="G28" s="18">
        <f>MIN(150000,SUM(E19:G27))</f>
        <v>0</v>
      </c>
    </row>
    <row r="29" spans="1:7" x14ac:dyDescent="0.3">
      <c r="A29" s="4"/>
      <c r="B29" s="44" t="s">
        <v>25</v>
      </c>
      <c r="C29" s="45"/>
      <c r="D29" s="4" t="s">
        <v>1</v>
      </c>
      <c r="E29" s="36"/>
      <c r="F29" s="37"/>
      <c r="G29" s="38"/>
    </row>
    <row r="30" spans="1:7" ht="25" customHeight="1" x14ac:dyDescent="0.3">
      <c r="A30" s="4"/>
      <c r="B30" s="39" t="s">
        <v>31</v>
      </c>
      <c r="C30" s="40"/>
      <c r="D30" s="11" t="s">
        <v>1</v>
      </c>
      <c r="E30" s="68"/>
      <c r="F30" s="68"/>
      <c r="G30" s="68"/>
    </row>
    <row r="31" spans="1:7" ht="51" customHeight="1" x14ac:dyDescent="0.3">
      <c r="A31" s="4"/>
      <c r="B31" s="69" t="s">
        <v>27</v>
      </c>
      <c r="C31" s="70"/>
      <c r="D31" s="11" t="s">
        <v>1</v>
      </c>
      <c r="E31" s="41"/>
      <c r="F31" s="41"/>
      <c r="G31" s="41"/>
    </row>
    <row r="32" spans="1:7" ht="14" customHeight="1" x14ac:dyDescent="0.3">
      <c r="A32" s="4"/>
      <c r="B32" s="39" t="s">
        <v>29</v>
      </c>
      <c r="C32" s="40"/>
      <c r="D32" s="11" t="s">
        <v>1</v>
      </c>
      <c r="E32" s="36"/>
      <c r="F32" s="37"/>
      <c r="G32" s="38"/>
    </row>
    <row r="33" spans="1:8" ht="14.5" customHeight="1" x14ac:dyDescent="0.3">
      <c r="A33" s="4"/>
      <c r="B33" s="39" t="s">
        <v>33</v>
      </c>
      <c r="C33" s="40"/>
      <c r="D33" s="11" t="s">
        <v>1</v>
      </c>
      <c r="E33" s="41"/>
      <c r="F33" s="41"/>
      <c r="G33" s="41"/>
      <c r="H33" s="3"/>
    </row>
    <row r="34" spans="1:8" ht="17.149999999999999" customHeight="1" x14ac:dyDescent="0.3">
      <c r="A34" s="14">
        <v>9</v>
      </c>
      <c r="B34" s="24" t="s">
        <v>10</v>
      </c>
      <c r="C34" s="25"/>
      <c r="D34" s="11" t="s">
        <v>1</v>
      </c>
      <c r="E34" s="26">
        <f>SUM(G28+E29+E30+E31+E32+E33)</f>
        <v>0</v>
      </c>
      <c r="F34" s="27"/>
      <c r="G34" s="28"/>
    </row>
    <row r="35" spans="1:8" ht="15.75" customHeight="1" x14ac:dyDescent="0.3">
      <c r="A35" s="15">
        <v>10</v>
      </c>
      <c r="B35" s="42" t="s">
        <v>14</v>
      </c>
      <c r="C35" s="43"/>
      <c r="D35" s="11" t="s">
        <v>1</v>
      </c>
      <c r="E35" s="31">
        <f>ROUNDUP(G16-E34,-1)</f>
        <v>0</v>
      </c>
      <c r="F35" s="32"/>
      <c r="G35" s="33"/>
    </row>
    <row r="36" spans="1:8" ht="15.75" customHeight="1" x14ac:dyDescent="0.3">
      <c r="A36" s="14" t="s">
        <v>34</v>
      </c>
      <c r="B36" s="44" t="s">
        <v>57</v>
      </c>
      <c r="C36" s="45"/>
      <c r="D36" s="10" t="s">
        <v>1</v>
      </c>
      <c r="E36" s="46">
        <f>MAX(IF(E35&gt;=1000000,112500+ROUND((E35-1000000)*0.3,0),IF(E35&gt;=500000,12500+ROUND((E35-500000)*0.2,0),IF(E35&gt;250000,ROUND((E35-250000)*0.05,0),0)))-IF(AND(E35&lt;=500000,E35&gt;250000),12500,0),0)</f>
        <v>0</v>
      </c>
      <c r="F36" s="47"/>
      <c r="G36" s="48"/>
    </row>
    <row r="37" spans="1:8" ht="15.75" customHeight="1" x14ac:dyDescent="0.3">
      <c r="A37" s="14" t="s">
        <v>35</v>
      </c>
      <c r="B37" s="44" t="s">
        <v>56</v>
      </c>
      <c r="C37" s="45"/>
      <c r="D37" s="10" t="s">
        <v>1</v>
      </c>
      <c r="E37" s="46">
        <f>MAX(IF(G11&gt;=1500000,140000+ROUND((G11-1500000)*0.3,0),IF(G11&gt;=1200000,80000+ROUND((G11-1200000)*0.2,0),IF(G11&gt;=1000000,50000+ROUND((G11-1000000)*0.15,0),IF(G11&gt;=700000,20000+ROUND((G11-700000)*0.1,0),IF(G11&gt;300000,ROUND((G11-300000)*0.05,0),0)))))-IF(AND(G11&lt;=700000,G11&gt;300000),20000,0),0)</f>
        <v>0</v>
      </c>
      <c r="F37" s="47"/>
      <c r="G37" s="48"/>
    </row>
    <row r="38" spans="1:8" ht="15.75" customHeight="1" x14ac:dyDescent="0.3">
      <c r="A38" s="14" t="s">
        <v>44</v>
      </c>
      <c r="B38" s="63" t="s">
        <v>45</v>
      </c>
      <c r="C38" s="64"/>
      <c r="D38" s="19"/>
      <c r="E38" s="65"/>
      <c r="F38" s="66"/>
      <c r="G38" s="67"/>
    </row>
    <row r="39" spans="1:8" ht="15.75" customHeight="1" x14ac:dyDescent="0.3">
      <c r="A39" s="14">
        <v>12</v>
      </c>
      <c r="B39" s="34" t="s">
        <v>17</v>
      </c>
      <c r="C39" s="35"/>
      <c r="D39" s="10" t="s">
        <v>1</v>
      </c>
      <c r="E39" s="26">
        <f>IF(E38="Old Scheme",E36,IF(E38="New Scheme",E37,MAX(MIN(E36,E37))))</f>
        <v>0</v>
      </c>
      <c r="F39" s="27"/>
      <c r="G39" s="28"/>
    </row>
    <row r="40" spans="1:8" ht="15.5" customHeight="1" x14ac:dyDescent="0.3">
      <c r="A40" s="15">
        <v>13</v>
      </c>
      <c r="B40" s="34" t="s">
        <v>32</v>
      </c>
      <c r="C40" s="35"/>
      <c r="D40" s="10" t="s">
        <v>1</v>
      </c>
      <c r="E40" s="26">
        <f>ROUND(E39*0.04,0)</f>
        <v>0</v>
      </c>
      <c r="F40" s="27"/>
      <c r="G40" s="28"/>
    </row>
    <row r="41" spans="1:8" ht="18.5" customHeight="1" x14ac:dyDescent="0.3">
      <c r="A41" s="14">
        <v>14</v>
      </c>
      <c r="B41" s="29" t="s">
        <v>38</v>
      </c>
      <c r="C41" s="30"/>
      <c r="D41" s="10" t="s">
        <v>1</v>
      </c>
      <c r="E41" s="31">
        <f>E39+E40</f>
        <v>0</v>
      </c>
      <c r="F41" s="32"/>
      <c r="G41" s="33"/>
    </row>
    <row r="42" spans="1:8" ht="16" customHeight="1" x14ac:dyDescent="0.3">
      <c r="A42" s="15">
        <v>15</v>
      </c>
      <c r="B42" s="34" t="s">
        <v>6</v>
      </c>
      <c r="C42" s="35"/>
      <c r="D42" s="10" t="s">
        <v>1</v>
      </c>
      <c r="E42" s="36"/>
      <c r="F42" s="37"/>
      <c r="G42" s="38"/>
    </row>
    <row r="43" spans="1:8" ht="16" customHeight="1" x14ac:dyDescent="0.3">
      <c r="A43" s="14">
        <v>16</v>
      </c>
      <c r="B43" s="34" t="s">
        <v>39</v>
      </c>
      <c r="C43" s="35"/>
      <c r="D43" s="11" t="s">
        <v>1</v>
      </c>
      <c r="E43" s="49">
        <f>MAX(E41-E42,0)</f>
        <v>0</v>
      </c>
      <c r="F43" s="49"/>
      <c r="G43" s="49"/>
    </row>
    <row r="44" spans="1:8" ht="19.5" customHeight="1" x14ac:dyDescent="0.3">
      <c r="A44" s="11">
        <v>17</v>
      </c>
      <c r="B44" s="51" t="s">
        <v>59</v>
      </c>
      <c r="C44" s="52"/>
      <c r="D44" s="10" t="s">
        <v>1</v>
      </c>
      <c r="E44" s="41"/>
      <c r="F44" s="41"/>
      <c r="G44" s="41"/>
    </row>
    <row r="45" spans="1:8" ht="19" customHeight="1" x14ac:dyDescent="0.3">
      <c r="A45" s="11">
        <v>18</v>
      </c>
      <c r="B45" s="29" t="s">
        <v>40</v>
      </c>
      <c r="C45" s="30"/>
      <c r="D45" s="11" t="s">
        <v>1</v>
      </c>
      <c r="E45" s="53">
        <f>MAX(E43-E44,0)</f>
        <v>0</v>
      </c>
      <c r="F45" s="54"/>
      <c r="G45" s="55"/>
    </row>
    <row r="46" spans="1:8" ht="18.5" customHeight="1" x14ac:dyDescent="0.3">
      <c r="A46" s="11">
        <v>19</v>
      </c>
      <c r="B46" s="58" t="s">
        <v>60</v>
      </c>
      <c r="C46" s="59"/>
      <c r="D46" s="20" t="s">
        <v>1</v>
      </c>
      <c r="E46" s="60"/>
      <c r="F46" s="61"/>
      <c r="G46" s="62"/>
    </row>
    <row r="47" spans="1:8" ht="16.5" customHeight="1" x14ac:dyDescent="0.3">
      <c r="C47" s="3"/>
    </row>
    <row r="48" spans="1:8" ht="19.5" customHeight="1" x14ac:dyDescent="0.3">
      <c r="A48" s="1" t="s">
        <v>16</v>
      </c>
      <c r="D48" s="3" t="s">
        <v>2</v>
      </c>
      <c r="E48" s="2"/>
      <c r="F48" s="2"/>
      <c r="G48" s="2"/>
    </row>
    <row r="49" spans="1:7" ht="19.5" customHeight="1" x14ac:dyDescent="0.3">
      <c r="A49" s="1" t="s">
        <v>0</v>
      </c>
      <c r="B49" s="57"/>
      <c r="C49" s="56"/>
      <c r="D49" s="56" t="s">
        <v>28</v>
      </c>
      <c r="E49" s="56"/>
      <c r="F49" s="56"/>
      <c r="G49" s="56"/>
    </row>
    <row r="50" spans="1:7" ht="18.5" customHeight="1" x14ac:dyDescent="0.3">
      <c r="B50" s="22"/>
      <c r="C50" s="21"/>
      <c r="D50" s="21"/>
      <c r="E50" s="21"/>
      <c r="F50" s="21"/>
      <c r="G50" s="21"/>
    </row>
    <row r="51" spans="1:7" ht="13" customHeight="1" x14ac:dyDescent="0.3">
      <c r="D51" s="50"/>
      <c r="E51" s="50"/>
      <c r="F51" s="50"/>
      <c r="G51" s="50"/>
    </row>
    <row r="52" spans="1:7" hidden="1" x14ac:dyDescent="0.3">
      <c r="D52" s="3"/>
      <c r="E52" s="3"/>
      <c r="F52" s="3"/>
      <c r="G52" s="3"/>
    </row>
    <row r="53" spans="1:7" ht="5.5" hidden="1" customHeight="1" thickBot="1" x14ac:dyDescent="0.35">
      <c r="B53" s="1" t="s">
        <v>46</v>
      </c>
    </row>
    <row r="54" spans="1:7" ht="5.5" hidden="1" customHeight="1" x14ac:dyDescent="0.3">
      <c r="B54" s="1" t="s">
        <v>47</v>
      </c>
    </row>
  </sheetData>
  <sheetProtection algorithmName="SHA-512" hashValue="Si5w/xQZg3AqtcWmvkiYIL1hLMiE517MUvfN5YM89ewkbb71o/04IiOiieaDO9oM/Sj5xRdiJQM5oJIDutC0yA==" saltValue="hE3Lo0owGBH7FWq0rnKs+w==" spinCount="100000" sheet="1" objects="1" scenarios="1"/>
  <mergeCells count="88">
    <mergeCell ref="C5:G5"/>
    <mergeCell ref="B15:C15"/>
    <mergeCell ref="E15:G15"/>
    <mergeCell ref="A6:B6"/>
    <mergeCell ref="C6:G6"/>
    <mergeCell ref="B12:C12"/>
    <mergeCell ref="E12:G12"/>
    <mergeCell ref="A7:B7"/>
    <mergeCell ref="D7:E7"/>
    <mergeCell ref="B8:C8"/>
    <mergeCell ref="E8:G8"/>
    <mergeCell ref="B9:C9"/>
    <mergeCell ref="E9:G9"/>
    <mergeCell ref="B11:C11"/>
    <mergeCell ref="F7:G7"/>
    <mergeCell ref="A5:B5"/>
    <mergeCell ref="B24:C24"/>
    <mergeCell ref="B13:C13"/>
    <mergeCell ref="E13:G13"/>
    <mergeCell ref="B16:C16"/>
    <mergeCell ref="B19:C19"/>
    <mergeCell ref="E19:G19"/>
    <mergeCell ref="B18:G18"/>
    <mergeCell ref="E24:G24"/>
    <mergeCell ref="B17:G17"/>
    <mergeCell ref="B14:C14"/>
    <mergeCell ref="E14:G14"/>
    <mergeCell ref="A1:G1"/>
    <mergeCell ref="A2:G2"/>
    <mergeCell ref="A3:B3"/>
    <mergeCell ref="C3:G3"/>
    <mergeCell ref="A4:B4"/>
    <mergeCell ref="C4:G4"/>
    <mergeCell ref="B29:C29"/>
    <mergeCell ref="E29:G29"/>
    <mergeCell ref="B20:C20"/>
    <mergeCell ref="E20:G20"/>
    <mergeCell ref="B21:C21"/>
    <mergeCell ref="E21:G21"/>
    <mergeCell ref="B22:C22"/>
    <mergeCell ref="E22:G22"/>
    <mergeCell ref="B23:C23"/>
    <mergeCell ref="E23:G23"/>
    <mergeCell ref="B27:C27"/>
    <mergeCell ref="E27:G27"/>
    <mergeCell ref="B28:C28"/>
    <mergeCell ref="E26:G26"/>
    <mergeCell ref="B25:C25"/>
    <mergeCell ref="E25:G25"/>
    <mergeCell ref="B30:C30"/>
    <mergeCell ref="E30:G30"/>
    <mergeCell ref="B31:C31"/>
    <mergeCell ref="E31:G31"/>
    <mergeCell ref="B32:C32"/>
    <mergeCell ref="E32:G32"/>
    <mergeCell ref="B39:C39"/>
    <mergeCell ref="E39:G39"/>
    <mergeCell ref="B37:C37"/>
    <mergeCell ref="E37:G37"/>
    <mergeCell ref="B38:C38"/>
    <mergeCell ref="E38:G38"/>
    <mergeCell ref="B43:C43"/>
    <mergeCell ref="E43:G43"/>
    <mergeCell ref="D51:G51"/>
    <mergeCell ref="B44:C44"/>
    <mergeCell ref="E44:G44"/>
    <mergeCell ref="B45:C45"/>
    <mergeCell ref="E45:G45"/>
    <mergeCell ref="D49:G49"/>
    <mergeCell ref="B49:C49"/>
    <mergeCell ref="B46:C46"/>
    <mergeCell ref="E46:G46"/>
    <mergeCell ref="B10:C10"/>
    <mergeCell ref="E10:G10"/>
    <mergeCell ref="B41:C41"/>
    <mergeCell ref="E41:G41"/>
    <mergeCell ref="B42:C42"/>
    <mergeCell ref="E42:G42"/>
    <mergeCell ref="B40:C40"/>
    <mergeCell ref="E40:G40"/>
    <mergeCell ref="B33:C33"/>
    <mergeCell ref="E33:G33"/>
    <mergeCell ref="B34:C34"/>
    <mergeCell ref="E34:G34"/>
    <mergeCell ref="B35:C35"/>
    <mergeCell ref="E35:G35"/>
    <mergeCell ref="B36:C36"/>
    <mergeCell ref="E36:G36"/>
  </mergeCells>
  <dataValidations count="2">
    <dataValidation type="list" allowBlank="1" showInputMessage="1" showErrorMessage="1" sqref="E38:G38" xr:uid="{F05C013C-45EA-4E90-B320-740EF0D80866}">
      <formula1>$B$52:$B$54</formula1>
    </dataValidation>
    <dataValidation type="whole" operator="lessThanOrEqual" allowBlank="1" showInputMessage="1" showErrorMessage="1" sqref="E15:G15" xr:uid="{B8B5591F-B4BD-467F-83B6-E02D504A9D99}">
      <formula1>200000</formula1>
    </dataValidation>
  </dataValidations>
  <printOptions horizontalCentered="1" verticalCentered="1"/>
  <pageMargins left="0.74803149606299213" right="0.74803149606299213" top="0" bottom="0" header="0.51181102362204722" footer="0.51181102362204722"/>
  <pageSetup paperSize="9" scale="99" orientation="portrait" blackAndWhite="1" horizontalDpi="300" verticalDpi="300" r:id="rId1"/>
  <headerFooter>
    <oddHeader xml:space="preserve">&amp;L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ITStatement</vt:lpstr>
      <vt:lpstr>ITStatement!Print_Area</vt:lpstr>
    </vt:vector>
  </TitlesOfParts>
  <Company>MGU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Angel Mathew</cp:lastModifiedBy>
  <cp:lastPrinted>2025-02-03T14:35:04Z</cp:lastPrinted>
  <dcterms:created xsi:type="dcterms:W3CDTF">2005-08-12T11:15:50Z</dcterms:created>
  <dcterms:modified xsi:type="dcterms:W3CDTF">2025-02-03T15:00:14Z</dcterms:modified>
</cp:coreProperties>
</file>