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olv\Desktop\"/>
    </mc:Choice>
  </mc:AlternateContent>
  <xr:revisionPtr revIDLastSave="0" documentId="13_ncr:1_{294104F6-620F-4BF3-B7E8-2E671741C7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Statement" sheetId="19" r:id="rId1"/>
  </sheets>
  <definedNames>
    <definedName name="_xlnm.Print_Area" localSheetId="0">ITStatement!$A$1:$F$39</definedName>
  </definedNames>
  <calcPr calcId="191029"/>
</workbook>
</file>

<file path=xl/calcChain.xml><?xml version="1.0" encoding="utf-8"?>
<calcChain xmlns="http://schemas.openxmlformats.org/spreadsheetml/2006/main">
  <c r="F33" i="19" l="1"/>
  <c r="E38" i="19"/>
  <c r="B20" i="19" l="1"/>
  <c r="B19" i="19"/>
  <c r="B10" i="19"/>
  <c r="B11" i="19"/>
  <c r="B12" i="19"/>
  <c r="B13" i="19"/>
  <c r="B14" i="19"/>
  <c r="B15" i="19"/>
  <c r="B16" i="19"/>
  <c r="B17" i="19"/>
  <c r="B18" i="19"/>
  <c r="B9" i="19"/>
  <c r="F23" i="19" l="1"/>
  <c r="D23" i="19"/>
  <c r="F25" i="19" s="1"/>
  <c r="F28" i="19" s="1"/>
  <c r="F29" i="19" l="1"/>
  <c r="F30" i="19" l="1"/>
  <c r="F31" i="19" l="1"/>
  <c r="F32" i="19" l="1"/>
  <c r="F34" i="19" s="1"/>
</calcChain>
</file>

<file path=xl/sharedStrings.xml><?xml version="1.0" encoding="utf-8"?>
<sst xmlns="http://schemas.openxmlformats.org/spreadsheetml/2006/main" count="70" uniqueCount="31">
  <si>
    <t>Date:</t>
  </si>
  <si>
    <t>Signature:</t>
  </si>
  <si>
    <t>Total</t>
  </si>
  <si>
    <t>Old Scheme</t>
  </si>
  <si>
    <t>New Scheme</t>
  </si>
  <si>
    <t>Tax already paid</t>
  </si>
  <si>
    <t>Month</t>
  </si>
  <si>
    <t>Gross Salary</t>
  </si>
  <si>
    <t>₹</t>
  </si>
  <si>
    <t>Festival Allowance</t>
  </si>
  <si>
    <t>Arrears Received</t>
  </si>
  <si>
    <t>Income Tax paid</t>
  </si>
  <si>
    <t>Standard Deduction</t>
  </si>
  <si>
    <t>Net Taxable Income</t>
  </si>
  <si>
    <t>Income Tax</t>
  </si>
  <si>
    <t>Health and Education Cess (4%)</t>
  </si>
  <si>
    <t>Total Tax Liability</t>
  </si>
  <si>
    <t>Sl.No</t>
  </si>
  <si>
    <t>NAME</t>
  </si>
  <si>
    <t>DESIGNATION</t>
  </si>
  <si>
    <t>PEN</t>
  </si>
  <si>
    <t>PAN</t>
  </si>
  <si>
    <t xml:space="preserve">Name: </t>
  </si>
  <si>
    <t>Place:</t>
  </si>
  <si>
    <t>(Tax Year: 2025-26)</t>
  </si>
  <si>
    <t>Taxable Income (After Standard Deduction)</t>
  </si>
  <si>
    <t>FINAL INCOME TAX STATEMENT</t>
  </si>
  <si>
    <t>Income Tax to be deducted</t>
  </si>
  <si>
    <t>Conveyance allowance ( differently-abled employees)</t>
  </si>
  <si>
    <t>Total Tax Liability after Marginal Relief</t>
  </si>
  <si>
    <t>Balance Tax to be paid (after Marginal Relief)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</si>
</sst>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color indexed="8"/>
      <name val="Times New Roman"/>
      <family val="1"/>
    </font>
    <font>
      <b/>
      <i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color rgb="FF002060"/>
      <name val="Times New Roman"/>
      <family val="1"/>
    </font>
    <font>
      <b/>
      <sz val="13"/>
      <color rgb="FF00214D"/>
      <name val="Times New Roman"/>
      <family val="1"/>
    </font>
    <font>
      <i/>
      <sz val="12"/>
      <color indexed="8"/>
      <name val="Times New Roman"/>
      <family val="1"/>
    </font>
    <font>
      <b/>
      <sz val="14"/>
      <color rgb="FF642F04"/>
      <name val="Times New Roman"/>
      <family val="1"/>
    </font>
    <font>
      <b/>
      <sz val="16"/>
      <color rgb="FF002060"/>
      <name val="Times New Roman"/>
      <family val="1"/>
    </font>
    <font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hidden="1"/>
    </xf>
    <xf numFmtId="14" fontId="16" fillId="0" borderId="1" xfId="0" applyNumberFormat="1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 vertical="center"/>
      <protection hidden="1"/>
    </xf>
    <xf numFmtId="14" fontId="1" fillId="0" borderId="0" xfId="0" applyNumberFormat="1" applyFont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19" fillId="0" borderId="9" xfId="0" applyFont="1" applyBorder="1" applyAlignment="1" applyProtection="1">
      <alignment horizontal="center" wrapText="1"/>
      <protection hidden="1"/>
    </xf>
    <xf numFmtId="0" fontId="19" fillId="4" borderId="9" xfId="0" applyFont="1" applyFill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20" fillId="4" borderId="4" xfId="0" applyFont="1" applyFill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7" fillId="5" borderId="7" xfId="0" applyFont="1" applyFill="1" applyBorder="1" applyAlignment="1" applyProtection="1">
      <alignment horizontal="center" vertical="center"/>
      <protection hidden="1"/>
    </xf>
    <xf numFmtId="3" fontId="7" fillId="5" borderId="5" xfId="0" applyNumberFormat="1" applyFont="1" applyFill="1" applyBorder="1" applyAlignment="1" applyProtection="1">
      <alignment horizontal="center" vertical="center"/>
      <protection hidden="1"/>
    </xf>
    <xf numFmtId="3" fontId="7" fillId="5" borderId="7" xfId="0" applyNumberFormat="1" applyFont="1" applyFill="1" applyBorder="1" applyAlignment="1" applyProtection="1">
      <alignment horizontal="center" vertical="center"/>
      <protection hidden="1"/>
    </xf>
    <xf numFmtId="3" fontId="5" fillId="5" borderId="7" xfId="0" applyNumberFormat="1" applyFont="1" applyFill="1" applyBorder="1" applyAlignment="1" applyProtection="1">
      <alignment horizontal="center" vertical="center"/>
      <protection hidden="1"/>
    </xf>
    <xf numFmtId="3" fontId="4" fillId="5" borderId="9" xfId="0" applyNumberFormat="1" applyFont="1" applyFill="1" applyBorder="1" applyAlignment="1" applyProtection="1">
      <alignment horizontal="center"/>
      <protection hidden="1"/>
    </xf>
    <xf numFmtId="3" fontId="4" fillId="5" borderId="10" xfId="0" applyNumberFormat="1" applyFont="1" applyFill="1" applyBorder="1" applyAlignment="1" applyProtection="1">
      <alignment horizontal="center" vertical="center"/>
      <protection hidden="1"/>
    </xf>
    <xf numFmtId="3" fontId="15" fillId="4" borderId="7" xfId="0" applyNumberFormat="1" applyFont="1" applyFill="1" applyBorder="1" applyAlignment="1" applyProtection="1">
      <alignment horizontal="center" vertical="center"/>
      <protection hidden="1"/>
    </xf>
    <xf numFmtId="3" fontId="7" fillId="3" borderId="7" xfId="0" applyNumberFormat="1" applyFont="1" applyFill="1" applyBorder="1" applyAlignment="1" applyProtection="1">
      <alignment horizontal="center" vertical="center"/>
      <protection locked="0"/>
    </xf>
    <xf numFmtId="3" fontId="14" fillId="8" borderId="7" xfId="0" applyNumberFormat="1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20" fillId="4" borderId="25" xfId="0" applyFont="1" applyFill="1" applyBorder="1" applyAlignment="1" applyProtection="1">
      <alignment horizontal="center" vertical="center"/>
      <protection hidden="1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3" fontId="7" fillId="3" borderId="1" xfId="0" applyNumberFormat="1" applyFont="1" applyFill="1" applyBorder="1" applyAlignment="1" applyProtection="1">
      <alignment horizontal="center"/>
      <protection locked="0"/>
    </xf>
    <xf numFmtId="3" fontId="3" fillId="2" borderId="7" xfId="0" applyNumberFormat="1" applyFont="1" applyFill="1" applyBorder="1" applyAlignment="1" applyProtection="1">
      <alignment vertical="center"/>
      <protection hidden="1"/>
    </xf>
    <xf numFmtId="3" fontId="13" fillId="4" borderId="7" xfId="0" applyNumberFormat="1" applyFont="1" applyFill="1" applyBorder="1" applyAlignment="1" applyProtection="1">
      <alignment horizontal="center" vertical="center"/>
      <protection hidden="1"/>
    </xf>
    <xf numFmtId="0" fontId="21" fillId="3" borderId="1" xfId="0" applyFont="1" applyFill="1" applyBorder="1" applyAlignment="1" applyProtection="1">
      <alignment horizontal="left" vertical="center"/>
      <protection locked="0"/>
    </xf>
    <xf numFmtId="0" fontId="21" fillId="3" borderId="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0" fontId="21" fillId="3" borderId="9" xfId="0" applyFont="1" applyFill="1" applyBorder="1" applyAlignment="1" applyProtection="1">
      <alignment horizontal="left" vertical="center"/>
      <protection locked="0"/>
    </xf>
    <xf numFmtId="0" fontId="21" fillId="3" borderId="10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center" vertical="top"/>
      <protection locked="0"/>
    </xf>
    <xf numFmtId="0" fontId="17" fillId="7" borderId="14" xfId="0" applyFont="1" applyFill="1" applyBorder="1" applyAlignment="1" applyProtection="1">
      <alignment horizontal="center" vertical="center"/>
      <protection hidden="1"/>
    </xf>
    <xf numFmtId="0" fontId="17" fillId="7" borderId="15" xfId="0" applyFont="1" applyFill="1" applyBorder="1" applyAlignment="1" applyProtection="1">
      <alignment horizontal="center" vertical="center"/>
      <protection hidden="1"/>
    </xf>
    <xf numFmtId="0" fontId="17" fillId="7" borderId="16" xfId="0" applyFont="1" applyFill="1" applyBorder="1" applyAlignment="1" applyProtection="1">
      <alignment horizontal="center" vertical="center"/>
      <protection hidden="1"/>
    </xf>
    <xf numFmtId="0" fontId="18" fillId="7" borderId="17" xfId="0" applyFont="1" applyFill="1" applyBorder="1" applyAlignment="1" applyProtection="1">
      <alignment horizontal="center" vertical="center"/>
      <protection hidden="1"/>
    </xf>
    <xf numFmtId="0" fontId="18" fillId="7" borderId="13" xfId="0" applyFont="1" applyFill="1" applyBorder="1" applyAlignment="1" applyProtection="1">
      <alignment horizontal="center" vertical="center"/>
      <protection hidden="1"/>
    </xf>
    <xf numFmtId="0" fontId="18" fillId="7" borderId="18" xfId="0" applyFont="1" applyFill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left" vertical="center"/>
      <protection hidden="1"/>
    </xf>
    <xf numFmtId="0" fontId="7" fillId="0" borderId="2" xfId="0" applyFont="1" applyBorder="1" applyAlignment="1" applyProtection="1">
      <alignment horizontal="left" vertical="center"/>
      <protection hidden="1"/>
    </xf>
    <xf numFmtId="0" fontId="21" fillId="3" borderId="2" xfId="0" applyFont="1" applyFill="1" applyBorder="1" applyAlignment="1" applyProtection="1">
      <alignment horizontal="left" vertical="center"/>
      <protection locked="0"/>
    </xf>
    <xf numFmtId="0" fontId="21" fillId="3" borderId="12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10" fillId="0" borderId="19" xfId="0" applyFont="1" applyBorder="1" applyAlignment="1" applyProtection="1">
      <alignment horizontal="left" vertical="center"/>
      <protection hidden="1"/>
    </xf>
    <xf numFmtId="0" fontId="10" fillId="0" borderId="20" xfId="0" applyFont="1" applyBorder="1" applyAlignment="1" applyProtection="1">
      <alignment horizontal="left" vertical="center"/>
      <protection hidden="1"/>
    </xf>
    <xf numFmtId="0" fontId="10" fillId="0" borderId="21" xfId="0" applyFont="1" applyBorder="1" applyAlignment="1" applyProtection="1">
      <alignment horizontal="left" vertical="center"/>
      <protection hidden="1"/>
    </xf>
    <xf numFmtId="0" fontId="11" fillId="0" borderId="24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9" fillId="0" borderId="20" xfId="0" applyFont="1" applyBorder="1" applyAlignment="1" applyProtection="1">
      <alignment horizontal="left" vertical="center"/>
      <protection hidden="1"/>
    </xf>
    <xf numFmtId="0" fontId="9" fillId="0" borderId="21" xfId="0" applyFont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642F04"/>
      <color rgb="FF301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view="pageBreakPreview" zoomScaleNormal="100" zoomScaleSheetLayoutView="100" workbookViewId="0">
      <selection activeCell="C5" sqref="C5:F5"/>
    </sheetView>
  </sheetViews>
  <sheetFormatPr defaultColWidth="9.1796875" defaultRowHeight="14" x14ac:dyDescent="0.3"/>
  <cols>
    <col min="1" max="1" width="6.26953125" style="1" customWidth="1"/>
    <col min="2" max="2" width="21.1796875" style="1" customWidth="1"/>
    <col min="3" max="3" width="6.1796875" style="1" customWidth="1"/>
    <col min="4" max="4" width="21.54296875" style="1" customWidth="1"/>
    <col min="5" max="5" width="6.1796875" style="1" customWidth="1"/>
    <col min="6" max="6" width="21.54296875" style="1" customWidth="1"/>
    <col min="7" max="16384" width="9.1796875" style="1"/>
  </cols>
  <sheetData>
    <row r="1" spans="1:6" ht="22" customHeight="1" x14ac:dyDescent="0.3">
      <c r="A1" s="49" t="s">
        <v>26</v>
      </c>
      <c r="B1" s="50"/>
      <c r="C1" s="50"/>
      <c r="D1" s="50"/>
      <c r="E1" s="50"/>
      <c r="F1" s="51"/>
    </row>
    <row r="2" spans="1:6" ht="21.65" customHeight="1" x14ac:dyDescent="0.3">
      <c r="A2" s="52" t="s">
        <v>24</v>
      </c>
      <c r="B2" s="53"/>
      <c r="C2" s="53"/>
      <c r="D2" s="53"/>
      <c r="E2" s="53"/>
      <c r="F2" s="54"/>
    </row>
    <row r="3" spans="1:6" ht="19.5" customHeight="1" x14ac:dyDescent="0.3">
      <c r="A3" s="55" t="s">
        <v>18</v>
      </c>
      <c r="B3" s="56"/>
      <c r="C3" s="57"/>
      <c r="D3" s="57"/>
      <c r="E3" s="57"/>
      <c r="F3" s="58"/>
    </row>
    <row r="4" spans="1:6" ht="19.5" customHeight="1" x14ac:dyDescent="0.3">
      <c r="A4" s="46" t="s">
        <v>19</v>
      </c>
      <c r="B4" s="47"/>
      <c r="C4" s="38"/>
      <c r="D4" s="38"/>
      <c r="E4" s="38"/>
      <c r="F4" s="39"/>
    </row>
    <row r="5" spans="1:6" ht="20.149999999999999" customHeight="1" x14ac:dyDescent="0.3">
      <c r="A5" s="46" t="s">
        <v>20</v>
      </c>
      <c r="B5" s="47"/>
      <c r="C5" s="38"/>
      <c r="D5" s="38"/>
      <c r="E5" s="38"/>
      <c r="F5" s="39"/>
    </row>
    <row r="6" spans="1:6" ht="19" customHeight="1" thickBot="1" x14ac:dyDescent="0.35">
      <c r="A6" s="42" t="s">
        <v>21</v>
      </c>
      <c r="B6" s="43"/>
      <c r="C6" s="44"/>
      <c r="D6" s="44"/>
      <c r="E6" s="44"/>
      <c r="F6" s="45"/>
    </row>
    <row r="7" spans="1:6" ht="6" customHeight="1" thickBot="1" x14ac:dyDescent="0.35">
      <c r="A7" s="48"/>
      <c r="B7" s="48"/>
      <c r="C7" s="48"/>
      <c r="D7" s="48"/>
      <c r="E7" s="48"/>
      <c r="F7" s="48"/>
    </row>
    <row r="8" spans="1:6" ht="19.5" customHeight="1" x14ac:dyDescent="0.3">
      <c r="A8" s="15" t="s">
        <v>17</v>
      </c>
      <c r="B8" s="16" t="s">
        <v>6</v>
      </c>
      <c r="C8" s="69" t="s">
        <v>7</v>
      </c>
      <c r="D8" s="69"/>
      <c r="E8" s="72" t="s">
        <v>11</v>
      </c>
      <c r="F8" s="73"/>
    </row>
    <row r="9" spans="1:6" ht="18" customHeight="1" x14ac:dyDescent="0.35">
      <c r="A9" s="17">
        <v>1</v>
      </c>
      <c r="B9" s="5" t="str">
        <f>CONCATENATE(TEXT((A9+2)*29,"mmmm"), "  ",2025)</f>
        <v>March  2025</v>
      </c>
      <c r="C9" s="6" t="s">
        <v>8</v>
      </c>
      <c r="D9" s="35"/>
      <c r="E9" s="4" t="s">
        <v>8</v>
      </c>
      <c r="F9" s="30"/>
    </row>
    <row r="10" spans="1:6" ht="18" customHeight="1" x14ac:dyDescent="0.35">
      <c r="A10" s="17">
        <v>2</v>
      </c>
      <c r="B10" s="5" t="str">
        <f t="shared" ref="B10:B18" si="0">CONCATENATE(TEXT((A10+2)*29,"mmmm"), "  ",2025)</f>
        <v>April  2025</v>
      </c>
      <c r="C10" s="6" t="s">
        <v>8</v>
      </c>
      <c r="D10" s="35"/>
      <c r="E10" s="4" t="s">
        <v>8</v>
      </c>
      <c r="F10" s="30"/>
    </row>
    <row r="11" spans="1:6" ht="18" customHeight="1" x14ac:dyDescent="0.35">
      <c r="A11" s="17">
        <v>3</v>
      </c>
      <c r="B11" s="5" t="str">
        <f t="shared" si="0"/>
        <v>May  2025</v>
      </c>
      <c r="C11" s="6" t="s">
        <v>8</v>
      </c>
      <c r="D11" s="35"/>
      <c r="E11" s="4" t="s">
        <v>8</v>
      </c>
      <c r="F11" s="30"/>
    </row>
    <row r="12" spans="1:6" ht="18" customHeight="1" x14ac:dyDescent="0.35">
      <c r="A12" s="17">
        <v>4</v>
      </c>
      <c r="B12" s="5" t="str">
        <f t="shared" si="0"/>
        <v>June  2025</v>
      </c>
      <c r="C12" s="6" t="s">
        <v>8</v>
      </c>
      <c r="D12" s="35"/>
      <c r="E12" s="4" t="s">
        <v>8</v>
      </c>
      <c r="F12" s="30"/>
    </row>
    <row r="13" spans="1:6" ht="18" customHeight="1" x14ac:dyDescent="0.35">
      <c r="A13" s="17">
        <v>5</v>
      </c>
      <c r="B13" s="5" t="str">
        <f t="shared" si="0"/>
        <v>July  2025</v>
      </c>
      <c r="C13" s="6" t="s">
        <v>8</v>
      </c>
      <c r="D13" s="35"/>
      <c r="E13" s="4" t="s">
        <v>8</v>
      </c>
      <c r="F13" s="30"/>
    </row>
    <row r="14" spans="1:6" ht="18" customHeight="1" x14ac:dyDescent="0.35">
      <c r="A14" s="17">
        <v>6</v>
      </c>
      <c r="B14" s="5" t="str">
        <f t="shared" si="0"/>
        <v>August  2025</v>
      </c>
      <c r="C14" s="6" t="s">
        <v>8</v>
      </c>
      <c r="D14" s="35"/>
      <c r="E14" s="4" t="s">
        <v>8</v>
      </c>
      <c r="F14" s="30"/>
    </row>
    <row r="15" spans="1:6" ht="18" customHeight="1" x14ac:dyDescent="0.35">
      <c r="A15" s="17">
        <v>7</v>
      </c>
      <c r="B15" s="5" t="str">
        <f t="shared" si="0"/>
        <v>September  2025</v>
      </c>
      <c r="C15" s="6" t="s">
        <v>8</v>
      </c>
      <c r="D15" s="35"/>
      <c r="E15" s="4" t="s">
        <v>8</v>
      </c>
      <c r="F15" s="30"/>
    </row>
    <row r="16" spans="1:6" ht="18" customHeight="1" x14ac:dyDescent="0.35">
      <c r="A16" s="17">
        <v>8</v>
      </c>
      <c r="B16" s="5" t="str">
        <f t="shared" si="0"/>
        <v>October  2025</v>
      </c>
      <c r="C16" s="6" t="s">
        <v>8</v>
      </c>
      <c r="D16" s="35"/>
      <c r="E16" s="4" t="s">
        <v>8</v>
      </c>
      <c r="F16" s="30"/>
    </row>
    <row r="17" spans="1:6" ht="18" customHeight="1" x14ac:dyDescent="0.35">
      <c r="A17" s="17">
        <v>9</v>
      </c>
      <c r="B17" s="5" t="str">
        <f t="shared" si="0"/>
        <v>November  2025</v>
      </c>
      <c r="C17" s="6" t="s">
        <v>8</v>
      </c>
      <c r="D17" s="35"/>
      <c r="E17" s="4" t="s">
        <v>8</v>
      </c>
      <c r="F17" s="30"/>
    </row>
    <row r="18" spans="1:6" ht="18" customHeight="1" x14ac:dyDescent="0.35">
      <c r="A18" s="17">
        <v>10</v>
      </c>
      <c r="B18" s="5" t="str">
        <f t="shared" si="0"/>
        <v>December  2025</v>
      </c>
      <c r="C18" s="6" t="s">
        <v>8</v>
      </c>
      <c r="D18" s="35"/>
      <c r="E18" s="4" t="s">
        <v>8</v>
      </c>
      <c r="F18" s="30"/>
    </row>
    <row r="19" spans="1:6" ht="18" customHeight="1" x14ac:dyDescent="0.35">
      <c r="A19" s="17">
        <v>11</v>
      </c>
      <c r="B19" s="5" t="str">
        <f>CONCATENATE(TEXT((A19+2)*29,"mmmm"), "  ",2026)</f>
        <v>January  2026</v>
      </c>
      <c r="C19" s="6" t="s">
        <v>8</v>
      </c>
      <c r="D19" s="35"/>
      <c r="E19" s="4" t="s">
        <v>8</v>
      </c>
      <c r="F19" s="30"/>
    </row>
    <row r="20" spans="1:6" ht="18" customHeight="1" x14ac:dyDescent="0.35">
      <c r="A20" s="17">
        <v>12</v>
      </c>
      <c r="B20" s="5" t="str">
        <f>CONCATENATE(TEXT((A20+2)*29,"mmmm"), "  ",2026)</f>
        <v>February  2026</v>
      </c>
      <c r="C20" s="6" t="s">
        <v>8</v>
      </c>
      <c r="D20" s="35"/>
      <c r="E20" s="4" t="s">
        <v>8</v>
      </c>
      <c r="F20" s="36"/>
    </row>
    <row r="21" spans="1:6" ht="18" customHeight="1" x14ac:dyDescent="0.35">
      <c r="A21" s="70" t="s">
        <v>10</v>
      </c>
      <c r="B21" s="71"/>
      <c r="C21" s="6" t="s">
        <v>8</v>
      </c>
      <c r="D21" s="35"/>
      <c r="E21" s="4" t="s">
        <v>8</v>
      </c>
      <c r="F21" s="30"/>
    </row>
    <row r="22" spans="1:6" ht="18" customHeight="1" x14ac:dyDescent="0.35">
      <c r="A22" s="70" t="s">
        <v>9</v>
      </c>
      <c r="B22" s="71"/>
      <c r="C22" s="6" t="s">
        <v>8</v>
      </c>
      <c r="D22" s="35"/>
      <c r="E22" s="40"/>
      <c r="F22" s="41"/>
    </row>
    <row r="23" spans="1:6" ht="20.149999999999999" customHeight="1" thickBot="1" x14ac:dyDescent="0.45">
      <c r="A23" s="75" t="s">
        <v>2</v>
      </c>
      <c r="B23" s="76"/>
      <c r="C23" s="18" t="s">
        <v>8</v>
      </c>
      <c r="D23" s="27">
        <f>SUM(D9:D22)</f>
        <v>0</v>
      </c>
      <c r="E23" s="19" t="s">
        <v>8</v>
      </c>
      <c r="F23" s="28">
        <f>SUM(F9:F21)</f>
        <v>0</v>
      </c>
    </row>
    <row r="24" spans="1:6" ht="7.5" customHeight="1" thickBot="1" x14ac:dyDescent="0.35">
      <c r="A24" s="74"/>
      <c r="B24" s="74"/>
      <c r="C24" s="74"/>
      <c r="D24" s="74"/>
      <c r="E24" s="74"/>
      <c r="F24" s="74"/>
    </row>
    <row r="25" spans="1:6" ht="19" customHeight="1" x14ac:dyDescent="0.3">
      <c r="A25" s="20">
        <v>1</v>
      </c>
      <c r="B25" s="78" t="s">
        <v>13</v>
      </c>
      <c r="C25" s="78"/>
      <c r="D25" s="78"/>
      <c r="E25" s="21" t="s">
        <v>8</v>
      </c>
      <c r="F25" s="24">
        <f>D23</f>
        <v>0</v>
      </c>
    </row>
    <row r="26" spans="1:6" ht="19" customHeight="1" x14ac:dyDescent="0.3">
      <c r="A26" s="22">
        <v>2</v>
      </c>
      <c r="B26" s="77" t="s">
        <v>12</v>
      </c>
      <c r="C26" s="77"/>
      <c r="D26" s="77"/>
      <c r="E26" s="14" t="s">
        <v>8</v>
      </c>
      <c r="F26" s="25">
        <v>75000</v>
      </c>
    </row>
    <row r="27" spans="1:6" ht="19" customHeight="1" x14ac:dyDescent="0.3">
      <c r="A27" s="22">
        <v>3</v>
      </c>
      <c r="B27" s="79" t="s">
        <v>28</v>
      </c>
      <c r="C27" s="80"/>
      <c r="D27" s="81"/>
      <c r="E27" s="14" t="s">
        <v>8</v>
      </c>
      <c r="F27" s="30"/>
    </row>
    <row r="28" spans="1:6" ht="19" customHeight="1" x14ac:dyDescent="0.3">
      <c r="A28" s="22">
        <v>4</v>
      </c>
      <c r="B28" s="60" t="s">
        <v>25</v>
      </c>
      <c r="C28" s="60"/>
      <c r="D28" s="60"/>
      <c r="E28" s="14" t="s">
        <v>8</v>
      </c>
      <c r="F28" s="31">
        <f>MAX(0,F25-F26-F27)</f>
        <v>0</v>
      </c>
    </row>
    <row r="29" spans="1:6" ht="19" customHeight="1" x14ac:dyDescent="0.3">
      <c r="A29" s="22">
        <v>5</v>
      </c>
      <c r="B29" s="60" t="s">
        <v>14</v>
      </c>
      <c r="C29" s="60"/>
      <c r="D29" s="60"/>
      <c r="E29" s="14" t="s">
        <v>8</v>
      </c>
      <c r="F29" s="26">
        <f>MAX(IF(F28&gt;2400000,300000+ROUND((F28-2400000)*0.3,0),IF(F28&gt;2000000,200000+ROUND((F28-2000000)*0.25,0),IF(F28&gt;1600000,120000+ROUND((F28-1600000)*0.2,0),IF(F28&gt;1200000,60000+ROUND((F28-1200000)*0.15,0),IF(F28&gt;800000,20000+ROUND((F28-800000)*0.1,0),IF(F28&gt;400000,ROUND((F28-400000)*0.05,0),0))))))-IF(AND(F28&lt;=1200000,F28&gt;400000),60000,0),0)</f>
        <v>0</v>
      </c>
    </row>
    <row r="30" spans="1:6" ht="19" customHeight="1" x14ac:dyDescent="0.3">
      <c r="A30" s="22">
        <v>6</v>
      </c>
      <c r="B30" s="60" t="s">
        <v>15</v>
      </c>
      <c r="C30" s="60"/>
      <c r="D30" s="60"/>
      <c r="E30" s="14" t="s">
        <v>8</v>
      </c>
      <c r="F30" s="25">
        <f>ROUND(F29*0.04,0)</f>
        <v>0</v>
      </c>
    </row>
    <row r="31" spans="1:6" ht="19" customHeight="1" x14ac:dyDescent="0.3">
      <c r="A31" s="22">
        <v>7</v>
      </c>
      <c r="B31" s="60" t="s">
        <v>16</v>
      </c>
      <c r="C31" s="60"/>
      <c r="D31" s="60"/>
      <c r="E31" s="14" t="s">
        <v>8</v>
      </c>
      <c r="F31" s="29">
        <f>F29+F30</f>
        <v>0</v>
      </c>
    </row>
    <row r="32" spans="1:6" ht="19" customHeight="1" x14ac:dyDescent="0.3">
      <c r="A32" s="22">
        <v>8</v>
      </c>
      <c r="B32" s="65" t="s">
        <v>29</v>
      </c>
      <c r="C32" s="66"/>
      <c r="D32" s="67"/>
      <c r="E32" s="14" t="s">
        <v>8</v>
      </c>
      <c r="F32" s="29">
        <f>IF(AND(F28&gt;1200000,F28&lt;1275000),ROUND(MIN(F29,F28-1200000)*1.04,0),F31)</f>
        <v>0</v>
      </c>
    </row>
    <row r="33" spans="1:6" ht="22" customHeight="1" x14ac:dyDescent="0.3">
      <c r="A33" s="22">
        <v>9</v>
      </c>
      <c r="B33" s="61" t="s">
        <v>5</v>
      </c>
      <c r="C33" s="61"/>
      <c r="D33" s="61"/>
      <c r="E33" s="14" t="s">
        <v>8</v>
      </c>
      <c r="F33" s="23">
        <f>SUM(F9:F19)+F21</f>
        <v>0</v>
      </c>
    </row>
    <row r="34" spans="1:6" ht="25.5" customHeight="1" thickBot="1" x14ac:dyDescent="0.35">
      <c r="A34" s="22">
        <v>10</v>
      </c>
      <c r="B34" s="65" t="s">
        <v>30</v>
      </c>
      <c r="C34" s="66"/>
      <c r="D34" s="67"/>
      <c r="E34" s="14" t="s">
        <v>8</v>
      </c>
      <c r="F34" s="37">
        <f>MAX(0,MIN(F31,F32)-F33)</f>
        <v>0</v>
      </c>
    </row>
    <row r="35" spans="1:6" ht="22" customHeight="1" thickBot="1" x14ac:dyDescent="0.35">
      <c r="A35" s="32">
        <v>11</v>
      </c>
      <c r="B35" s="68" t="s">
        <v>27</v>
      </c>
      <c r="C35" s="68"/>
      <c r="D35" s="68"/>
      <c r="E35" s="33" t="s">
        <v>8</v>
      </c>
      <c r="F35" s="34"/>
    </row>
    <row r="36" spans="1:6" ht="8.5" customHeight="1" x14ac:dyDescent="0.3">
      <c r="A36" s="64"/>
      <c r="B36" s="64"/>
      <c r="C36" s="64"/>
      <c r="D36" s="64"/>
      <c r="E36" s="64"/>
      <c r="F36" s="64"/>
    </row>
    <row r="37" spans="1:6" ht="19.5" customHeight="1" x14ac:dyDescent="0.3">
      <c r="A37" s="12" t="s">
        <v>23</v>
      </c>
      <c r="B37" s="3"/>
      <c r="C37" s="7"/>
      <c r="D37" s="10" t="s">
        <v>1</v>
      </c>
      <c r="E37" s="62"/>
      <c r="F37" s="62"/>
    </row>
    <row r="38" spans="1:6" ht="19.5" customHeight="1" x14ac:dyDescent="0.3">
      <c r="A38" s="12" t="s">
        <v>0</v>
      </c>
      <c r="B38" s="13"/>
      <c r="C38" s="7"/>
      <c r="D38" s="10" t="s">
        <v>22</v>
      </c>
      <c r="E38" s="63" t="str">
        <f>IF(C3="","",C3)</f>
        <v/>
      </c>
      <c r="F38" s="63"/>
    </row>
    <row r="39" spans="1:6" ht="18.649999999999999" customHeight="1" x14ac:dyDescent="0.3">
      <c r="A39" s="8"/>
      <c r="B39" s="11"/>
      <c r="C39" s="9"/>
      <c r="D39" s="9"/>
      <c r="E39" s="9"/>
      <c r="F39" s="9"/>
    </row>
    <row r="40" spans="1:6" ht="13" customHeight="1" x14ac:dyDescent="0.3">
      <c r="D40" s="59"/>
      <c r="E40" s="59"/>
      <c r="F40" s="59"/>
    </row>
    <row r="41" spans="1:6" hidden="1" x14ac:dyDescent="0.3">
      <c r="D41" s="2"/>
      <c r="E41" s="2"/>
      <c r="F41" s="2"/>
    </row>
    <row r="42" spans="1:6" ht="5.5" hidden="1" customHeight="1" x14ac:dyDescent="0.3">
      <c r="B42" s="1" t="s">
        <v>3</v>
      </c>
    </row>
    <row r="43" spans="1:6" ht="5.5" hidden="1" customHeight="1" x14ac:dyDescent="0.3">
      <c r="B43" s="1" t="s">
        <v>4</v>
      </c>
    </row>
  </sheetData>
  <sheetProtection algorithmName="SHA-512" hashValue="vSoIp/CjnO6xnOzGCqYqWIyXzgUCLcHHl9iH7P8WvvWN7sA8742kijevXxmXmb7xqlMja/TynVDsfsCo/GpSMg==" saltValue="EUacSM/rlz+57JmFPfncPA==" spinCount="100000" sheet="1" objects="1" scenarios="1"/>
  <mergeCells count="33">
    <mergeCell ref="B28:D28"/>
    <mergeCell ref="C8:D8"/>
    <mergeCell ref="A22:B22"/>
    <mergeCell ref="A21:B21"/>
    <mergeCell ref="E8:F8"/>
    <mergeCell ref="A24:F24"/>
    <mergeCell ref="A23:B23"/>
    <mergeCell ref="B26:D26"/>
    <mergeCell ref="B25:D25"/>
    <mergeCell ref="B27:D27"/>
    <mergeCell ref="D40:F40"/>
    <mergeCell ref="B29:D29"/>
    <mergeCell ref="B30:D30"/>
    <mergeCell ref="B31:D31"/>
    <mergeCell ref="B33:D33"/>
    <mergeCell ref="E37:F37"/>
    <mergeCell ref="E38:F38"/>
    <mergeCell ref="A36:F36"/>
    <mergeCell ref="B34:D34"/>
    <mergeCell ref="B35:D35"/>
    <mergeCell ref="B32:D32"/>
    <mergeCell ref="A1:F1"/>
    <mergeCell ref="A2:F2"/>
    <mergeCell ref="A3:B3"/>
    <mergeCell ref="C3:F3"/>
    <mergeCell ref="A4:B4"/>
    <mergeCell ref="C4:F4"/>
    <mergeCell ref="C5:F5"/>
    <mergeCell ref="E22:F22"/>
    <mergeCell ref="A6:B6"/>
    <mergeCell ref="C6:F6"/>
    <mergeCell ref="A5:B5"/>
    <mergeCell ref="A7:F7"/>
  </mergeCells>
  <phoneticPr fontId="6" type="noConversion"/>
  <dataValidations count="1">
    <dataValidation type="whole" operator="lessThanOrEqual" allowBlank="1" showInputMessage="1" showErrorMessage="1" sqref="E22 F22:F23" xr:uid="{00000000-0002-0000-0000-000000000000}">
      <formula1>200000</formula1>
    </dataValidation>
  </dataValidations>
  <printOptions horizontalCentered="1" verticalCentered="1"/>
  <pageMargins left="0.74803149606299213" right="0.74803149606299213" top="0" bottom="0" header="0.51181102362204722" footer="0.51181102362204722"/>
  <pageSetup paperSize="9" scale="99" orientation="portrait" blackAndWhite="1" horizontalDpi="300" verticalDpi="300" r:id="rId1"/>
  <headerFooter>
    <oddHeader xml:space="preserve">&amp;L
</oddHeader>
    <oddFooter>&amp;C&amp;G</oddFooter>
  </headerFooter>
  <ignoredErrors>
    <ignoredError sqref="B9:B20 D23:F23 E38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ITStatement</vt:lpstr>
      <vt:lpstr>ITStatement!Print_Area</vt:lpstr>
    </vt:vector>
  </TitlesOfParts>
  <Company>MGU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Angel Mathew</cp:lastModifiedBy>
  <cp:lastPrinted>2026-02-09T05:03:06Z</cp:lastPrinted>
  <dcterms:created xsi:type="dcterms:W3CDTF">2005-08-12T11:15:50Z</dcterms:created>
  <dcterms:modified xsi:type="dcterms:W3CDTF">2026-02-09T09:25:36Z</dcterms:modified>
</cp:coreProperties>
</file>